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lskudsprojekter\Seges\Tilskudsprojekter\2022\160_PlanteMiljoe\7854_PAF_Mod_en_klimaneutral_planteproduktion_HEVP\02_Leverancer\Klar til net\"/>
    </mc:Choice>
  </mc:AlternateContent>
  <xr:revisionPtr revIDLastSave="0" documentId="13_ncr:1_{D137A6CA-EDBB-4AA6-B85E-BE01CCE7E669}" xr6:coauthVersionLast="47" xr6:coauthVersionMax="47" xr10:uidLastSave="{00000000-0000-0000-0000-000000000000}"/>
  <bookViews>
    <workbookView xWindow="28680" yWindow="-120" windowWidth="29040" windowHeight="15840" xr2:uid="{C8EB1494-BFA4-4B8C-80DE-A77C97E56E16}"/>
  </bookViews>
  <sheets>
    <sheet name="CO2 ækv" sheetId="1" r:id="rId1"/>
    <sheet name="Beregning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U6" i="2" l="1"/>
  <c r="BR6" i="2" s="1"/>
  <c r="BQ6" i="2" s="1"/>
  <c r="BL5" i="2"/>
  <c r="BH6" i="2"/>
  <c r="BH5" i="2"/>
  <c r="T5" i="2"/>
  <c r="AB7" i="2"/>
  <c r="AB6" i="2"/>
  <c r="AB13" i="2"/>
  <c r="AB12" i="2"/>
  <c r="AB18" i="2"/>
  <c r="AB17" i="2"/>
  <c r="AB16" i="2"/>
  <c r="AB22" i="2"/>
  <c r="AB27" i="2"/>
  <c r="AB33" i="2"/>
  <c r="AB34" i="2"/>
  <c r="AB38" i="2"/>
  <c r="AB40" i="2"/>
  <c r="AB41" i="2"/>
  <c r="AB52" i="2"/>
  <c r="AB61" i="2"/>
  <c r="AB66" i="2"/>
  <c r="AB71" i="2"/>
  <c r="AB72" i="2"/>
  <c r="AB91" i="2"/>
  <c r="AB101" i="2"/>
  <c r="AA102" i="2"/>
  <c r="AA103" i="2"/>
  <c r="AB104" i="2"/>
  <c r="AA105" i="2"/>
  <c r="AA106" i="2"/>
  <c r="AA107" i="2"/>
  <c r="AA108" i="2"/>
  <c r="AA109" i="2"/>
  <c r="AB110" i="2"/>
  <c r="AA111" i="2"/>
  <c r="AB112" i="2"/>
  <c r="AB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B129" i="2"/>
  <c r="AB130" i="2"/>
  <c r="AB131" i="2"/>
  <c r="AA132" i="2"/>
  <c r="AB133" i="2"/>
  <c r="AB134" i="2"/>
  <c r="AA135" i="2"/>
  <c r="AA136" i="2"/>
  <c r="AB137" i="2"/>
  <c r="AB138" i="2"/>
  <c r="AB139" i="2"/>
  <c r="AB140" i="2"/>
  <c r="AB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B160" i="2"/>
  <c r="AA161" i="2"/>
  <c r="AA162" i="2"/>
  <c r="AA163" i="2"/>
  <c r="AA164" i="2"/>
  <c r="AA165" i="2"/>
  <c r="AA166" i="2"/>
  <c r="AA167" i="2"/>
  <c r="AA168" i="2"/>
  <c r="AB169" i="2"/>
  <c r="AA170" i="2"/>
  <c r="AA171" i="2"/>
  <c r="AB172" i="2"/>
  <c r="AA173" i="2"/>
  <c r="AA174" i="2"/>
  <c r="AB175" i="2"/>
  <c r="AB176" i="2"/>
  <c r="AA177" i="2"/>
  <c r="AA178" i="2"/>
  <c r="AB179" i="2"/>
  <c r="AA180" i="2"/>
  <c r="AA181" i="2"/>
  <c r="AA182" i="2"/>
  <c r="AA183" i="2"/>
  <c r="AA184" i="2"/>
  <c r="AA185" i="2"/>
  <c r="AB186" i="2"/>
  <c r="AB187" i="2"/>
  <c r="AB188" i="2"/>
  <c r="AA189" i="2"/>
  <c r="AA190" i="2"/>
  <c r="AB191" i="2"/>
  <c r="AA192" i="2"/>
  <c r="AA193" i="2"/>
  <c r="AA194" i="2"/>
  <c r="AA195" i="2"/>
  <c r="AA196" i="2"/>
  <c r="AA197" i="2"/>
  <c r="AA198" i="2"/>
  <c r="AA199" i="2"/>
  <c r="AA200" i="2"/>
  <c r="AA201" i="2"/>
  <c r="AB202" i="2"/>
  <c r="AB203" i="2"/>
  <c r="AB204" i="2"/>
  <c r="AA205" i="2"/>
  <c r="AA206" i="2"/>
  <c r="AB207" i="2"/>
  <c r="AB208" i="2"/>
  <c r="AA209" i="2"/>
  <c r="AB210" i="2"/>
  <c r="AA211" i="2"/>
  <c r="AA212" i="2"/>
  <c r="AA213" i="2"/>
  <c r="AB214" i="2"/>
  <c r="AA215" i="2"/>
  <c r="AB216" i="2"/>
  <c r="AA217" i="2"/>
  <c r="AA218" i="2"/>
  <c r="AA219" i="2"/>
  <c r="AA220" i="2"/>
  <c r="AB221" i="2"/>
  <c r="AB222" i="2"/>
  <c r="AA223" i="2"/>
  <c r="AA224" i="2"/>
  <c r="AA225" i="2"/>
  <c r="AA226" i="2"/>
  <c r="AB227" i="2"/>
  <c r="AA228" i="2"/>
  <c r="AA229" i="2"/>
  <c r="AB230" i="2"/>
  <c r="AB231" i="2"/>
  <c r="AB232" i="2"/>
  <c r="AB233" i="2"/>
  <c r="AB234" i="2"/>
  <c r="AA235" i="2"/>
  <c r="AA236" i="2"/>
  <c r="AA237" i="2"/>
  <c r="AA238" i="2"/>
  <c r="AB239" i="2"/>
  <c r="AA240" i="2"/>
  <c r="AA241" i="2"/>
  <c r="AA242" i="2"/>
  <c r="AA243" i="2"/>
  <c r="AA244" i="2"/>
  <c r="AA245" i="2"/>
  <c r="AA246" i="2"/>
  <c r="AB247" i="2"/>
  <c r="AB248" i="2"/>
  <c r="AA249" i="2"/>
  <c r="AA250" i="2"/>
  <c r="AA251" i="2"/>
  <c r="AB252" i="2"/>
  <c r="AA253" i="2"/>
  <c r="AA254" i="2"/>
  <c r="AA255" i="2"/>
  <c r="AA256" i="2"/>
  <c r="AA257" i="2"/>
  <c r="AB258" i="2"/>
  <c r="AB259" i="2"/>
  <c r="AA260" i="2"/>
  <c r="AA261" i="2"/>
  <c r="AA262" i="2"/>
  <c r="AB263" i="2"/>
  <c r="AB264" i="2"/>
  <c r="AA265" i="2"/>
  <c r="AA266" i="2"/>
  <c r="AA267" i="2"/>
  <c r="AA268" i="2"/>
  <c r="AA269" i="2"/>
  <c r="AB270" i="2"/>
  <c r="AA271" i="2"/>
  <c r="AA272" i="2"/>
  <c r="AA273" i="2"/>
  <c r="AA274" i="2"/>
  <c r="AA275" i="2"/>
  <c r="AB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B292" i="2"/>
  <c r="AA293" i="2"/>
  <c r="AA294" i="2"/>
  <c r="AA295" i="2"/>
  <c r="AB296" i="2"/>
  <c r="AA297" i="2"/>
  <c r="AA298" i="2"/>
  <c r="AA299" i="2"/>
  <c r="AA300" i="2"/>
  <c r="AA301" i="2"/>
  <c r="AA302" i="2"/>
  <c r="AA303" i="2"/>
  <c r="AA304" i="2"/>
  <c r="AB305" i="2"/>
  <c r="AA306" i="2"/>
  <c r="AA307" i="2"/>
  <c r="AB308" i="2"/>
  <c r="AA309" i="2"/>
  <c r="AA310" i="2"/>
  <c r="AA311" i="2"/>
  <c r="AA312" i="2"/>
  <c r="AB313" i="2"/>
  <c r="AB314" i="2"/>
  <c r="AA315" i="2"/>
  <c r="AA316" i="2"/>
  <c r="AA317" i="2"/>
  <c r="AA318" i="2"/>
  <c r="AA319" i="2"/>
  <c r="AB320" i="2"/>
  <c r="AA321" i="2"/>
  <c r="AA322" i="2"/>
  <c r="AA323" i="2"/>
  <c r="AA324" i="2"/>
  <c r="AA325" i="2"/>
  <c r="AA326" i="2"/>
  <c r="AB327" i="2"/>
  <c r="AB328" i="2"/>
  <c r="AB329" i="2"/>
  <c r="AA330" i="2"/>
  <c r="AB331" i="2"/>
  <c r="AA332" i="2"/>
  <c r="AA333" i="2"/>
  <c r="AA334" i="2"/>
  <c r="AB335" i="2"/>
  <c r="AA336" i="2"/>
  <c r="AA337" i="2"/>
  <c r="AA338" i="2"/>
  <c r="AA339" i="2"/>
  <c r="AA340" i="2"/>
  <c r="AA341" i="2"/>
  <c r="AA342" i="2"/>
  <c r="AA343" i="2"/>
  <c r="AA344" i="2"/>
  <c r="AB345" i="2"/>
  <c r="AA346" i="2"/>
  <c r="AB347" i="2"/>
  <c r="AA348" i="2"/>
  <c r="AA349" i="2"/>
  <c r="AA350" i="2"/>
  <c r="AA351" i="2"/>
  <c r="AA352" i="2"/>
  <c r="AA353" i="2"/>
  <c r="AA354" i="2"/>
  <c r="AA355" i="2"/>
  <c r="AB356" i="2"/>
  <c r="AA357" i="2"/>
  <c r="AA358" i="2"/>
  <c r="AA359" i="2"/>
  <c r="AA360" i="2"/>
  <c r="AA361" i="2"/>
  <c r="AA362" i="2"/>
  <c r="AA363" i="2"/>
  <c r="AB364" i="2"/>
  <c r="AA365" i="2"/>
  <c r="AA366" i="2"/>
  <c r="AA367" i="2"/>
  <c r="AB368" i="2"/>
  <c r="AA369" i="2"/>
  <c r="AA370" i="2"/>
  <c r="AA371" i="2"/>
  <c r="AA372" i="2"/>
  <c r="AA373" i="2"/>
  <c r="AB374" i="2"/>
  <c r="AB375" i="2"/>
  <c r="AA376" i="2"/>
  <c r="AA377" i="2"/>
  <c r="AB378" i="2"/>
  <c r="AA379" i="2"/>
  <c r="AB380" i="2"/>
  <c r="AA381" i="2"/>
  <c r="AA382" i="2"/>
  <c r="AA383" i="2"/>
  <c r="AA384" i="2"/>
  <c r="AA385" i="2"/>
  <c r="AA386" i="2"/>
  <c r="AB387" i="2"/>
  <c r="AA388" i="2"/>
  <c r="AA389" i="2"/>
  <c r="AA390" i="2"/>
  <c r="AA391" i="2"/>
  <c r="AA392" i="2"/>
  <c r="AA393" i="2"/>
  <c r="AA394" i="2"/>
  <c r="AA395" i="2"/>
  <c r="AA396" i="2"/>
  <c r="AB397" i="2"/>
  <c r="AA398" i="2"/>
  <c r="AA399" i="2"/>
  <c r="AB400" i="2"/>
  <c r="AA401" i="2"/>
  <c r="AA402" i="2"/>
  <c r="AA403" i="2"/>
  <c r="AB404" i="2"/>
  <c r="AA405" i="2"/>
  <c r="AA406" i="2"/>
  <c r="AB407" i="2"/>
  <c r="AB408" i="2"/>
  <c r="AB409" i="2"/>
  <c r="AB410" i="2"/>
  <c r="AB411" i="2"/>
  <c r="AA412" i="2"/>
  <c r="AA413" i="2"/>
  <c r="AA414" i="2"/>
  <c r="AA415" i="2"/>
  <c r="AA416" i="2"/>
  <c r="AA417" i="2"/>
  <c r="AA418" i="2"/>
  <c r="AB419" i="2"/>
  <c r="AA420" i="2"/>
  <c r="AB421" i="2"/>
  <c r="AB422" i="2"/>
  <c r="AA423" i="2"/>
  <c r="AB424" i="2"/>
  <c r="AA425" i="2"/>
  <c r="AA426" i="2"/>
  <c r="AA427" i="2"/>
  <c r="AB428" i="2"/>
  <c r="AA429" i="2"/>
  <c r="AB430" i="2"/>
  <c r="AA431" i="2"/>
  <c r="AA432" i="2"/>
  <c r="AA433" i="2"/>
  <c r="AA434" i="2"/>
  <c r="AA435" i="2"/>
  <c r="AA436" i="2"/>
  <c r="AB437" i="2"/>
  <c r="AA438" i="2"/>
  <c r="AB439" i="2"/>
  <c r="AA440" i="2"/>
  <c r="AB441" i="2"/>
  <c r="AA442" i="2"/>
  <c r="AB443" i="2"/>
  <c r="AA444" i="2"/>
  <c r="AA445" i="2"/>
  <c r="AB446" i="2"/>
  <c r="AA447" i="2"/>
  <c r="AA448" i="2"/>
  <c r="AA449" i="2"/>
  <c r="AA450" i="2"/>
  <c r="AA451" i="2"/>
  <c r="AB452" i="2"/>
  <c r="AA453" i="2"/>
  <c r="AA454" i="2"/>
  <c r="AA455" i="2"/>
  <c r="AA456" i="2"/>
  <c r="AB457" i="2"/>
  <c r="AB458" i="2"/>
  <c r="AB459" i="2"/>
  <c r="AB460" i="2"/>
  <c r="AA461" i="2"/>
  <c r="AA462" i="2"/>
  <c r="AA463" i="2"/>
  <c r="AA464" i="2"/>
  <c r="AA465" i="2"/>
  <c r="AA466" i="2"/>
  <c r="AA467" i="2"/>
  <c r="AA468" i="2"/>
  <c r="AA469" i="2"/>
  <c r="AB470" i="2"/>
  <c r="AA471" i="2"/>
  <c r="AA472" i="2"/>
  <c r="AA473" i="2"/>
  <c r="AA474" i="2"/>
  <c r="AA475" i="2"/>
  <c r="AA476" i="2"/>
  <c r="AA477" i="2"/>
  <c r="AA478" i="2"/>
  <c r="AA479" i="2"/>
  <c r="AA480" i="2"/>
  <c r="AA481" i="2"/>
  <c r="AA100" i="2"/>
  <c r="AA99" i="2"/>
  <c r="AA98" i="2"/>
  <c r="AA97" i="2"/>
  <c r="AA96" i="2"/>
  <c r="AA95" i="2"/>
  <c r="AA94" i="2"/>
  <c r="AA93" i="2"/>
  <c r="AA92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0" i="2"/>
  <c r="AA69" i="2"/>
  <c r="AA68" i="2"/>
  <c r="AA67" i="2"/>
  <c r="AA65" i="2"/>
  <c r="AA63" i="2"/>
  <c r="AA62" i="2"/>
  <c r="AA54" i="2"/>
  <c r="AA55" i="2"/>
  <c r="AA56" i="2"/>
  <c r="AA57" i="2"/>
  <c r="AA58" i="2"/>
  <c r="AA59" i="2"/>
  <c r="AA60" i="2"/>
  <c r="AA53" i="2"/>
  <c r="AA49" i="2"/>
  <c r="AA50" i="2"/>
  <c r="AA51" i="2"/>
  <c r="AA48" i="2"/>
  <c r="AA47" i="2"/>
  <c r="AA46" i="2"/>
  <c r="AA45" i="2"/>
  <c r="AA44" i="2"/>
  <c r="AA43" i="2"/>
  <c r="AA42" i="2"/>
  <c r="AA39" i="2"/>
  <c r="AA37" i="2"/>
  <c r="AA36" i="2"/>
  <c r="AA35" i="2"/>
  <c r="AA32" i="2"/>
  <c r="AA31" i="2"/>
  <c r="AA30" i="2"/>
  <c r="AA29" i="2"/>
  <c r="AA28" i="2"/>
  <c r="AA26" i="2"/>
  <c r="AA25" i="2"/>
  <c r="AA24" i="2"/>
  <c r="AA23" i="2"/>
  <c r="AA21" i="2"/>
  <c r="AA20" i="2"/>
  <c r="AA19" i="2"/>
  <c r="AA15" i="2"/>
  <c r="AA14" i="2"/>
  <c r="AA11" i="2"/>
  <c r="AA10" i="2"/>
  <c r="AA9" i="2"/>
  <c r="AA8" i="2"/>
  <c r="AA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5" i="2"/>
  <c r="AL6" i="2"/>
  <c r="AM6" i="2"/>
  <c r="AN6" i="2"/>
  <c r="AO6" i="2"/>
  <c r="AP6" i="2"/>
  <c r="AL7" i="2"/>
  <c r="AM7" i="2"/>
  <c r="AN7" i="2"/>
  <c r="AO7" i="2"/>
  <c r="AP7" i="2"/>
  <c r="AL8" i="2"/>
  <c r="AM8" i="2"/>
  <c r="AN8" i="2"/>
  <c r="AO8" i="2"/>
  <c r="AP8" i="2"/>
  <c r="AL9" i="2"/>
  <c r="AM9" i="2"/>
  <c r="AN9" i="2"/>
  <c r="AO9" i="2"/>
  <c r="AP9" i="2"/>
  <c r="AL10" i="2"/>
  <c r="AM10" i="2"/>
  <c r="AN10" i="2"/>
  <c r="AO10" i="2"/>
  <c r="AP10" i="2"/>
  <c r="AL11" i="2"/>
  <c r="AM11" i="2"/>
  <c r="AN11" i="2"/>
  <c r="AO11" i="2"/>
  <c r="AP11" i="2"/>
  <c r="AL12" i="2"/>
  <c r="AM12" i="2"/>
  <c r="AN12" i="2"/>
  <c r="AO12" i="2"/>
  <c r="AP12" i="2"/>
  <c r="AL13" i="2"/>
  <c r="AM13" i="2"/>
  <c r="AN13" i="2"/>
  <c r="AO13" i="2"/>
  <c r="AP13" i="2"/>
  <c r="AL14" i="2"/>
  <c r="AM14" i="2"/>
  <c r="AN14" i="2"/>
  <c r="AO14" i="2"/>
  <c r="AP14" i="2"/>
  <c r="AL15" i="2"/>
  <c r="AM15" i="2"/>
  <c r="AN15" i="2"/>
  <c r="AO15" i="2"/>
  <c r="AP15" i="2"/>
  <c r="AL16" i="2"/>
  <c r="AM16" i="2"/>
  <c r="AN16" i="2"/>
  <c r="AO16" i="2"/>
  <c r="AP16" i="2"/>
  <c r="AL17" i="2"/>
  <c r="AM17" i="2"/>
  <c r="AN17" i="2"/>
  <c r="AO17" i="2"/>
  <c r="AP17" i="2"/>
  <c r="AL18" i="2"/>
  <c r="AM18" i="2"/>
  <c r="AN18" i="2"/>
  <c r="AO18" i="2"/>
  <c r="AP18" i="2"/>
  <c r="AL19" i="2"/>
  <c r="AM19" i="2"/>
  <c r="AN19" i="2"/>
  <c r="AO19" i="2"/>
  <c r="AP19" i="2"/>
  <c r="AL20" i="2"/>
  <c r="AM20" i="2"/>
  <c r="AN20" i="2"/>
  <c r="AO20" i="2"/>
  <c r="AP20" i="2"/>
  <c r="AL21" i="2"/>
  <c r="AM21" i="2"/>
  <c r="AN21" i="2"/>
  <c r="AO21" i="2"/>
  <c r="AP21" i="2"/>
  <c r="AL22" i="2"/>
  <c r="AM22" i="2"/>
  <c r="AN22" i="2"/>
  <c r="AO22" i="2"/>
  <c r="AP22" i="2"/>
  <c r="AL23" i="2"/>
  <c r="AM23" i="2"/>
  <c r="AN23" i="2"/>
  <c r="AO23" i="2"/>
  <c r="AP23" i="2"/>
  <c r="AL24" i="2"/>
  <c r="AM24" i="2"/>
  <c r="AN24" i="2"/>
  <c r="AO24" i="2"/>
  <c r="AP24" i="2"/>
  <c r="AL25" i="2"/>
  <c r="AM25" i="2"/>
  <c r="AN25" i="2"/>
  <c r="AO25" i="2"/>
  <c r="AP25" i="2"/>
  <c r="AL26" i="2"/>
  <c r="AM26" i="2"/>
  <c r="AN26" i="2"/>
  <c r="AO26" i="2"/>
  <c r="AP26" i="2"/>
  <c r="AL27" i="2"/>
  <c r="AM27" i="2"/>
  <c r="AN27" i="2"/>
  <c r="AO27" i="2"/>
  <c r="AP27" i="2"/>
  <c r="AL28" i="2"/>
  <c r="AM28" i="2"/>
  <c r="AN28" i="2"/>
  <c r="AO28" i="2"/>
  <c r="AP28" i="2"/>
  <c r="AL29" i="2"/>
  <c r="AM29" i="2"/>
  <c r="AN29" i="2"/>
  <c r="AO29" i="2"/>
  <c r="AP29" i="2"/>
  <c r="AL30" i="2"/>
  <c r="AM30" i="2"/>
  <c r="AN30" i="2"/>
  <c r="AO30" i="2"/>
  <c r="AP30" i="2"/>
  <c r="AL31" i="2"/>
  <c r="AM31" i="2"/>
  <c r="AN31" i="2"/>
  <c r="AO31" i="2"/>
  <c r="AP31" i="2"/>
  <c r="AL32" i="2"/>
  <c r="AM32" i="2"/>
  <c r="AN32" i="2"/>
  <c r="AO32" i="2"/>
  <c r="AP32" i="2"/>
  <c r="AL33" i="2"/>
  <c r="AM33" i="2"/>
  <c r="AN33" i="2"/>
  <c r="AO33" i="2"/>
  <c r="AP33" i="2"/>
  <c r="AL34" i="2"/>
  <c r="AM34" i="2"/>
  <c r="AN34" i="2"/>
  <c r="AO34" i="2"/>
  <c r="AP34" i="2"/>
  <c r="AL35" i="2"/>
  <c r="AM35" i="2"/>
  <c r="AN35" i="2"/>
  <c r="AO35" i="2"/>
  <c r="AP35" i="2"/>
  <c r="AL36" i="2"/>
  <c r="AM36" i="2"/>
  <c r="AN36" i="2"/>
  <c r="AO36" i="2"/>
  <c r="AP36" i="2"/>
  <c r="AL37" i="2"/>
  <c r="AM37" i="2"/>
  <c r="AN37" i="2"/>
  <c r="AO37" i="2"/>
  <c r="AP37" i="2"/>
  <c r="AL38" i="2"/>
  <c r="AM38" i="2"/>
  <c r="AN38" i="2"/>
  <c r="AO38" i="2"/>
  <c r="AP38" i="2"/>
  <c r="AL39" i="2"/>
  <c r="AM39" i="2"/>
  <c r="AN39" i="2"/>
  <c r="AO39" i="2"/>
  <c r="AP39" i="2"/>
  <c r="AL40" i="2"/>
  <c r="AM40" i="2"/>
  <c r="AN40" i="2"/>
  <c r="AO40" i="2"/>
  <c r="AP40" i="2"/>
  <c r="AL41" i="2"/>
  <c r="AM41" i="2"/>
  <c r="AN41" i="2"/>
  <c r="AO41" i="2"/>
  <c r="AP41" i="2"/>
  <c r="AL42" i="2"/>
  <c r="AM42" i="2"/>
  <c r="AN42" i="2"/>
  <c r="AO42" i="2"/>
  <c r="AP42" i="2"/>
  <c r="AL43" i="2"/>
  <c r="AM43" i="2"/>
  <c r="AN43" i="2"/>
  <c r="AO43" i="2"/>
  <c r="AP43" i="2"/>
  <c r="AL44" i="2"/>
  <c r="AM44" i="2"/>
  <c r="AN44" i="2"/>
  <c r="AO44" i="2"/>
  <c r="AP44" i="2"/>
  <c r="AL45" i="2"/>
  <c r="AM45" i="2"/>
  <c r="AN45" i="2"/>
  <c r="AO45" i="2"/>
  <c r="AP45" i="2"/>
  <c r="AL46" i="2"/>
  <c r="AM46" i="2"/>
  <c r="AN46" i="2"/>
  <c r="AO46" i="2"/>
  <c r="AP46" i="2"/>
  <c r="AL47" i="2"/>
  <c r="AM47" i="2"/>
  <c r="AN47" i="2"/>
  <c r="AO47" i="2"/>
  <c r="AP47" i="2"/>
  <c r="AL48" i="2"/>
  <c r="AM48" i="2"/>
  <c r="AN48" i="2"/>
  <c r="AO48" i="2"/>
  <c r="AP48" i="2"/>
  <c r="AL49" i="2"/>
  <c r="AM49" i="2"/>
  <c r="AN49" i="2"/>
  <c r="AO49" i="2"/>
  <c r="AP49" i="2"/>
  <c r="AL50" i="2"/>
  <c r="AM50" i="2"/>
  <c r="AN50" i="2"/>
  <c r="AO50" i="2"/>
  <c r="AP50" i="2"/>
  <c r="AL51" i="2"/>
  <c r="AM51" i="2"/>
  <c r="AN51" i="2"/>
  <c r="AO51" i="2"/>
  <c r="AP51" i="2"/>
  <c r="AL52" i="2"/>
  <c r="AM52" i="2"/>
  <c r="AN52" i="2"/>
  <c r="AO52" i="2"/>
  <c r="AP52" i="2"/>
  <c r="AL53" i="2"/>
  <c r="AM53" i="2"/>
  <c r="AN53" i="2"/>
  <c r="AO53" i="2"/>
  <c r="AP53" i="2"/>
  <c r="AL54" i="2"/>
  <c r="AM54" i="2"/>
  <c r="AN54" i="2"/>
  <c r="AO54" i="2"/>
  <c r="AP54" i="2"/>
  <c r="AL55" i="2"/>
  <c r="AM55" i="2"/>
  <c r="AN55" i="2"/>
  <c r="AO55" i="2"/>
  <c r="AP55" i="2"/>
  <c r="AL56" i="2"/>
  <c r="AM56" i="2"/>
  <c r="AN56" i="2"/>
  <c r="AO56" i="2"/>
  <c r="AP56" i="2"/>
  <c r="AL57" i="2"/>
  <c r="AM57" i="2"/>
  <c r="AN57" i="2"/>
  <c r="AO57" i="2"/>
  <c r="AP57" i="2"/>
  <c r="AL58" i="2"/>
  <c r="AM58" i="2"/>
  <c r="AN58" i="2"/>
  <c r="AO58" i="2"/>
  <c r="AP58" i="2"/>
  <c r="AL59" i="2"/>
  <c r="AM59" i="2"/>
  <c r="AN59" i="2"/>
  <c r="AO59" i="2"/>
  <c r="AP59" i="2"/>
  <c r="AL60" i="2"/>
  <c r="AM60" i="2"/>
  <c r="AN60" i="2"/>
  <c r="AO60" i="2"/>
  <c r="AP60" i="2"/>
  <c r="AL61" i="2"/>
  <c r="AM61" i="2"/>
  <c r="AN61" i="2"/>
  <c r="AO61" i="2"/>
  <c r="AP61" i="2"/>
  <c r="AL62" i="2"/>
  <c r="AM62" i="2"/>
  <c r="AN62" i="2"/>
  <c r="AO62" i="2"/>
  <c r="AP62" i="2"/>
  <c r="AL63" i="2"/>
  <c r="AM63" i="2"/>
  <c r="AN63" i="2"/>
  <c r="AO63" i="2"/>
  <c r="AP63" i="2"/>
  <c r="AL64" i="2"/>
  <c r="AM64" i="2"/>
  <c r="AN64" i="2"/>
  <c r="AO64" i="2"/>
  <c r="AP64" i="2"/>
  <c r="AL65" i="2"/>
  <c r="AM65" i="2"/>
  <c r="AN65" i="2"/>
  <c r="AO65" i="2"/>
  <c r="AP65" i="2"/>
  <c r="AL66" i="2"/>
  <c r="AM66" i="2"/>
  <c r="AN66" i="2"/>
  <c r="AO66" i="2"/>
  <c r="AP66" i="2"/>
  <c r="AL67" i="2"/>
  <c r="AM67" i="2"/>
  <c r="AN67" i="2"/>
  <c r="AO67" i="2"/>
  <c r="AP67" i="2"/>
  <c r="AL68" i="2"/>
  <c r="AM68" i="2"/>
  <c r="AN68" i="2"/>
  <c r="AO68" i="2"/>
  <c r="AP68" i="2"/>
  <c r="AL69" i="2"/>
  <c r="AM69" i="2"/>
  <c r="AN69" i="2"/>
  <c r="AO69" i="2"/>
  <c r="AP69" i="2"/>
  <c r="AL70" i="2"/>
  <c r="AM70" i="2"/>
  <c r="AN70" i="2"/>
  <c r="AO70" i="2"/>
  <c r="AP70" i="2"/>
  <c r="AL71" i="2"/>
  <c r="AM71" i="2"/>
  <c r="AN71" i="2"/>
  <c r="AO71" i="2"/>
  <c r="AP71" i="2"/>
  <c r="AL72" i="2"/>
  <c r="AM72" i="2"/>
  <c r="AN72" i="2"/>
  <c r="AO72" i="2"/>
  <c r="AP72" i="2"/>
  <c r="AL73" i="2"/>
  <c r="AM73" i="2"/>
  <c r="AN73" i="2"/>
  <c r="AO73" i="2"/>
  <c r="AP73" i="2"/>
  <c r="AL74" i="2"/>
  <c r="AM74" i="2"/>
  <c r="AN74" i="2"/>
  <c r="AO74" i="2"/>
  <c r="AP74" i="2"/>
  <c r="AL75" i="2"/>
  <c r="AM75" i="2"/>
  <c r="AN75" i="2"/>
  <c r="AO75" i="2"/>
  <c r="AP75" i="2"/>
  <c r="AL76" i="2"/>
  <c r="AM76" i="2"/>
  <c r="AN76" i="2"/>
  <c r="AO76" i="2"/>
  <c r="AP76" i="2"/>
  <c r="AL77" i="2"/>
  <c r="AM77" i="2"/>
  <c r="AN77" i="2"/>
  <c r="AO77" i="2"/>
  <c r="AP77" i="2"/>
  <c r="AL78" i="2"/>
  <c r="AM78" i="2"/>
  <c r="AN78" i="2"/>
  <c r="AO78" i="2"/>
  <c r="AP78" i="2"/>
  <c r="AL79" i="2"/>
  <c r="AM79" i="2"/>
  <c r="AN79" i="2"/>
  <c r="AO79" i="2"/>
  <c r="AP79" i="2"/>
  <c r="AL80" i="2"/>
  <c r="AM80" i="2"/>
  <c r="AN80" i="2"/>
  <c r="AO80" i="2"/>
  <c r="AP80" i="2"/>
  <c r="AL81" i="2"/>
  <c r="AM81" i="2"/>
  <c r="AN81" i="2"/>
  <c r="AO81" i="2"/>
  <c r="AP81" i="2"/>
  <c r="AL82" i="2"/>
  <c r="AM82" i="2"/>
  <c r="AN82" i="2"/>
  <c r="AO82" i="2"/>
  <c r="AP82" i="2"/>
  <c r="AL83" i="2"/>
  <c r="AM83" i="2"/>
  <c r="AN83" i="2"/>
  <c r="AO83" i="2"/>
  <c r="AP83" i="2"/>
  <c r="AL84" i="2"/>
  <c r="AM84" i="2"/>
  <c r="AN84" i="2"/>
  <c r="AO84" i="2"/>
  <c r="AP84" i="2"/>
  <c r="AL85" i="2"/>
  <c r="AM85" i="2"/>
  <c r="AN85" i="2"/>
  <c r="AO85" i="2"/>
  <c r="AP85" i="2"/>
  <c r="AL86" i="2"/>
  <c r="AM86" i="2"/>
  <c r="AN86" i="2"/>
  <c r="AO86" i="2"/>
  <c r="AP86" i="2"/>
  <c r="AL87" i="2"/>
  <c r="AM87" i="2"/>
  <c r="AN87" i="2"/>
  <c r="AO87" i="2"/>
  <c r="AP87" i="2"/>
  <c r="AL88" i="2"/>
  <c r="AM88" i="2"/>
  <c r="AN88" i="2"/>
  <c r="AO88" i="2"/>
  <c r="AP88" i="2"/>
  <c r="AM5" i="2"/>
  <c r="AN5" i="2"/>
  <c r="AO5" i="2"/>
  <c r="AP5" i="2"/>
  <c r="AL5" i="2"/>
  <c r="AH3" i="2"/>
  <c r="AH6" i="2" s="1"/>
  <c r="T8" i="2"/>
  <c r="T13" i="2"/>
  <c r="T12" i="2"/>
  <c r="T11" i="2"/>
  <c r="S11" i="2" s="1"/>
  <c r="T10" i="2"/>
  <c r="T9" i="2"/>
  <c r="T7" i="2"/>
  <c r="S7" i="2" s="1"/>
  <c r="T6" i="2"/>
  <c r="BT6" i="2" l="1"/>
  <c r="BS6" i="2" s="1"/>
  <c r="BP6" i="2" s="1"/>
  <c r="AH5" i="2"/>
  <c r="AH8" i="2"/>
  <c r="AH7" i="2"/>
  <c r="S10" i="2"/>
  <c r="S6" i="2"/>
  <c r="S8" i="2"/>
  <c r="S13" i="2"/>
  <c r="S5" i="2"/>
  <c r="S9" i="2"/>
  <c r="S12" i="2"/>
</calcChain>
</file>

<file path=xl/sharedStrings.xml><?xml version="1.0" encoding="utf-8"?>
<sst xmlns="http://schemas.openxmlformats.org/spreadsheetml/2006/main" count="2165" uniqueCount="727">
  <si>
    <t>Lattergas EF (%)</t>
  </si>
  <si>
    <t>Lattergas EF udvaskning</t>
  </si>
  <si>
    <t>Ammoniakfordampning</t>
  </si>
  <si>
    <t>Lattergas GWP</t>
  </si>
  <si>
    <t>Afgrøde</t>
  </si>
  <si>
    <t>Vinterbyg</t>
  </si>
  <si>
    <t>Vårbyg</t>
  </si>
  <si>
    <t>Vårhvede</t>
  </si>
  <si>
    <t>Vinterraps</t>
  </si>
  <si>
    <t>Kartofler</t>
  </si>
  <si>
    <t>Roer</t>
  </si>
  <si>
    <t>Bælgsæd</t>
  </si>
  <si>
    <t>Majs</t>
  </si>
  <si>
    <t>Græs og kløver</t>
  </si>
  <si>
    <t>Faktor</t>
  </si>
  <si>
    <t>Diesel (kg CO2ækv/L)</t>
  </si>
  <si>
    <t>Kalk (kg CO2ækv/kg CaCO3) (Produktion + effekt i marken)</t>
  </si>
  <si>
    <t>Gennemsnit (kg aktivt stof/ha)</t>
  </si>
  <si>
    <t>kg CO2ævk / ha</t>
  </si>
  <si>
    <t>Pesticider</t>
  </si>
  <si>
    <t>Pesticidforbrug</t>
  </si>
  <si>
    <t>Pesticidproduktion (kg CO2 ækv / kg aktivt stof)</t>
  </si>
  <si>
    <t>Klimaaftryk for hjælpestoffer i planteproduktionen</t>
  </si>
  <si>
    <t>Kalk</t>
  </si>
  <si>
    <t>Jordbrugskalk (samlet)</t>
  </si>
  <si>
    <t>Dolomit kalk</t>
  </si>
  <si>
    <t>Mg. Kalk</t>
  </si>
  <si>
    <t>Affaldskalk</t>
  </si>
  <si>
    <t>CaCO3-indhold (%)</t>
  </si>
  <si>
    <t>Kalktype</t>
  </si>
  <si>
    <t>kg CO2 ækv / kg kalk</t>
  </si>
  <si>
    <t>Vintersæd</t>
  </si>
  <si>
    <t>Vårsæd</t>
  </si>
  <si>
    <t>Andre frø</t>
  </si>
  <si>
    <t>Foderroer</t>
  </si>
  <si>
    <t>N/A</t>
  </si>
  <si>
    <t>Sædskiftegræs til afgræsning</t>
  </si>
  <si>
    <t>Sædskiftegræs til slæt</t>
  </si>
  <si>
    <t>Sædskiftegræs med 5 slæt</t>
  </si>
  <si>
    <t>Sædskiftegræs, 1. slæt + afgræsning</t>
  </si>
  <si>
    <t>Sædskiftegræs 1/2 x slæt + staldfodring</t>
  </si>
  <si>
    <t>Udlæg af kløvergræs uden dæksæd</t>
  </si>
  <si>
    <t>Vedvarende græs til afgræsning</t>
  </si>
  <si>
    <t>Varig græs afgr. MVJ-ordn.</t>
  </si>
  <si>
    <t>Varig græs afgr. MVJ red. N-tilf.</t>
  </si>
  <si>
    <t>Vedvarende græs til slæt</t>
  </si>
  <si>
    <t>Helsæd, vårsæd</t>
  </si>
  <si>
    <t>Helsæd, vintersæd</t>
  </si>
  <si>
    <t>Grønafgrøde, vårsæd</t>
  </si>
  <si>
    <t>Grønafgrøde, vintersæd</t>
  </si>
  <si>
    <t>Ærtehelsæd</t>
  </si>
  <si>
    <t>Markært til grønt</t>
  </si>
  <si>
    <t>Majs til helsæd</t>
  </si>
  <si>
    <t>Kolbemajs (til foder)</t>
  </si>
  <si>
    <t>Kernemajs til svinefoder</t>
  </si>
  <si>
    <t>Kernemajs til kvægfoder</t>
  </si>
  <si>
    <t>Byg/ært til helsæd</t>
  </si>
  <si>
    <t>Efterafgrøde efter grønafgrøde (4 slæt)</t>
  </si>
  <si>
    <t>Efterafgrøde efter grønafgrøde (3 slæt)</t>
  </si>
  <si>
    <t>Efterafgrøde efter grønafgrøde (afgræsning)</t>
  </si>
  <si>
    <t>Efterafgrøde efter helsæd (1 slæt)</t>
  </si>
  <si>
    <t>Efterafgrøde efter helsæd (2 slæt)</t>
  </si>
  <si>
    <t>Efterafgrøde efter korn til modenhed (afgræsning)</t>
  </si>
  <si>
    <t>Vårbyg med udlæg</t>
  </si>
  <si>
    <t>Vårbyg (malt)</t>
  </si>
  <si>
    <t>Vinterhvede (1.års)</t>
  </si>
  <si>
    <t>Vinterhvede (2. års)</t>
  </si>
  <si>
    <t>Vinterhvede (brød)</t>
  </si>
  <si>
    <t>Vinterrug (foder)</t>
  </si>
  <si>
    <t>Vinterrug (hybrid)</t>
  </si>
  <si>
    <t>Havre</t>
  </si>
  <si>
    <t>Vintertriticale</t>
  </si>
  <si>
    <t>Kernemajs (svinefoder)</t>
  </si>
  <si>
    <t>Rajgræs til frø</t>
  </si>
  <si>
    <t>Rødsvingel til frø</t>
  </si>
  <si>
    <t>Strandsvingel til frø</t>
  </si>
  <si>
    <t>Engrapgræs til frø</t>
  </si>
  <si>
    <t>Hvidkløver til frø</t>
  </si>
  <si>
    <t>Spinat til frø</t>
  </si>
  <si>
    <t>Vårraps</t>
  </si>
  <si>
    <t>Markærter</t>
  </si>
  <si>
    <t>Hestebønner</t>
  </si>
  <si>
    <t>Spisekartofler</t>
  </si>
  <si>
    <t>Læggekartofler</t>
  </si>
  <si>
    <t>Stivelseskartofler</t>
  </si>
  <si>
    <t>Sukkerroer</t>
  </si>
  <si>
    <t>Lucerne og græs til fabrik</t>
  </si>
  <si>
    <t>NB. Afgrøderne er valgt ud fra SEGES budgetkalkuler. Hvor der står N/A, findes der ingen budgetkalkuler.</t>
  </si>
  <si>
    <t>Jordtype</t>
  </si>
  <si>
    <t>Omregningsfaktor brændstof</t>
  </si>
  <si>
    <t>JB1</t>
  </si>
  <si>
    <t>JB2</t>
  </si>
  <si>
    <t>JB3</t>
  </si>
  <si>
    <t>JB4</t>
  </si>
  <si>
    <t>JB5</t>
  </si>
  <si>
    <t>JB6</t>
  </si>
  <si>
    <t>JB7</t>
  </si>
  <si>
    <t>JB8</t>
  </si>
  <si>
    <t>JB9</t>
  </si>
  <si>
    <t>JB10</t>
  </si>
  <si>
    <t>JB11</t>
  </si>
  <si>
    <t>Brændstof i marken</t>
  </si>
  <si>
    <t>AFGRØDE</t>
  </si>
  <si>
    <t>Brændstofforbrug i marken</t>
  </si>
  <si>
    <t>Pløjning</t>
  </si>
  <si>
    <t>Dybdeharvning</t>
  </si>
  <si>
    <t>Såbedsharvning</t>
  </si>
  <si>
    <t>Tallerkenharvning</t>
  </si>
  <si>
    <t>Stubharvning</t>
  </si>
  <si>
    <t>Tromling</t>
  </si>
  <si>
    <t>Halmstrigling</t>
  </si>
  <si>
    <t>Stenstreglægning, kartofler</t>
  </si>
  <si>
    <t>Kombisåning</t>
  </si>
  <si>
    <t>Rotorharvesåning</t>
  </si>
  <si>
    <t>No-till såning i stub</t>
  </si>
  <si>
    <t>Grubbsåning, raps</t>
  </si>
  <si>
    <t>Kartoffellægning</t>
  </si>
  <si>
    <t>Majssåning</t>
  </si>
  <si>
    <t>Roesåning</t>
  </si>
  <si>
    <t>Hypning, kartofler</t>
  </si>
  <si>
    <t>Radrensning</t>
  </si>
  <si>
    <t>Strigling</t>
  </si>
  <si>
    <t>Brænding (inkl. 50 kg gas pr ha)</t>
  </si>
  <si>
    <t>Kalkspredning</t>
  </si>
  <si>
    <t>Marksprøjtning</t>
  </si>
  <si>
    <t>Udbringning af handelsgødning</t>
  </si>
  <si>
    <t>Udbringning af staldgødning</t>
  </si>
  <si>
    <t>Gylle - græsnedfælder</t>
  </si>
  <si>
    <t>Gylle - sortjordsnedfælder</t>
  </si>
  <si>
    <t>Gylle - slangebom</t>
  </si>
  <si>
    <t>Finsnitning - græsslæt</t>
  </si>
  <si>
    <t>Sammenrivning, græs</t>
  </si>
  <si>
    <t>Finsnitning - majs</t>
  </si>
  <si>
    <t>Snittevogn</t>
  </si>
  <si>
    <t>Græsskærlægning med crimper</t>
  </si>
  <si>
    <t>Rapsskårlægning</t>
  </si>
  <si>
    <t>Skærlægning af frøgræs, fingerklipper</t>
  </si>
  <si>
    <t>Afpudsning, brak + frøgræs</t>
  </si>
  <si>
    <t>Aftopning, kartofler</t>
  </si>
  <si>
    <t>Roeoptagning</t>
  </si>
  <si>
    <t>Kartoffeloptagning</t>
  </si>
  <si>
    <t>Mejetærskning</t>
  </si>
  <si>
    <t>Halmpresning - bigballer</t>
  </si>
  <si>
    <t>Halmpresning - rundballer</t>
  </si>
  <si>
    <t>Gennemsnitligt brændstofforbrug ved markoperationer (l/ha)</t>
  </si>
  <si>
    <t>Markoperation</t>
  </si>
  <si>
    <t>Konv. u. gylle (l/ha)</t>
  </si>
  <si>
    <t>Konv. m. gylle (l/ha)</t>
  </si>
  <si>
    <t>Øko m. gylle (l/ha)</t>
  </si>
  <si>
    <t>No-till u. gylle (l/ha)</t>
  </si>
  <si>
    <t>No-till m. gylle (l/ha)</t>
  </si>
  <si>
    <t>Gennemsnitligt brændstofforbrug i forskellige afgrøder</t>
  </si>
  <si>
    <t>l/ha</t>
  </si>
  <si>
    <t>CO2 ækv/ha</t>
  </si>
  <si>
    <t>No-till m. gylle (CO2 ækv/ha)</t>
  </si>
  <si>
    <t>No-till u. gylle (CO2 ækv/ha)</t>
  </si>
  <si>
    <t>Øko m. gylle (CO2 ækv/ha)</t>
  </si>
  <si>
    <t>Konv. m. gylle (CO2 ækv/ha)</t>
  </si>
  <si>
    <t>Konv. u. gylle (CO2 ækv/ha)</t>
  </si>
  <si>
    <t>kg CO2 ækv/kg kalk</t>
  </si>
  <si>
    <t>kg CO2ækv/ha</t>
  </si>
  <si>
    <t>Kg CO2 ækv/kg</t>
  </si>
  <si>
    <t>Udsæd (Produktion)</t>
  </si>
  <si>
    <t>Udsæd</t>
  </si>
  <si>
    <t>Kilde: Henning</t>
  </si>
  <si>
    <t>Kilde: ?</t>
  </si>
  <si>
    <t>Kilde: Martin Nørregaard</t>
  </si>
  <si>
    <t>Kilde: Bekæmpelsesmiddelstatistikken, bilag 6</t>
  </si>
  <si>
    <t>Forbrugte mængder af aktivstoffer i sprøjtemidler (kg aktivt stof / ha)</t>
  </si>
  <si>
    <t>Sprøjtemiddel</t>
  </si>
  <si>
    <t>Indhold af aktivstoffer</t>
  </si>
  <si>
    <t>4SIGHT</t>
  </si>
  <si>
    <t>g/l</t>
  </si>
  <si>
    <t>Accurate Max</t>
  </si>
  <si>
    <t>g/kg</t>
  </si>
  <si>
    <t>Acrobat New</t>
  </si>
  <si>
    <t>Adimax</t>
  </si>
  <si>
    <t>Admiral 10 EC</t>
  </si>
  <si>
    <t>Agil 100 EC</t>
  </si>
  <si>
    <t>Agros Pro Glyfosat 480</t>
  </si>
  <si>
    <t>Agros Pro Sneglekorn</t>
  </si>
  <si>
    <t>Alar 85 SG</t>
  </si>
  <si>
    <t>Algestop Klar til brug20</t>
  </si>
  <si>
    <t>Algestop koncentrat</t>
  </si>
  <si>
    <t>Aliette WG 80</t>
  </si>
  <si>
    <t>Alliance</t>
  </si>
  <si>
    <t>Ally 20 SX</t>
  </si>
  <si>
    <t>Amistar</t>
  </si>
  <si>
    <t>Amistar Gold</t>
  </si>
  <si>
    <t>Ampect</t>
  </si>
  <si>
    <t>Antergon MH</t>
  </si>
  <si>
    <t>Applaud 25 SC</t>
  </si>
  <si>
    <t>Apron</t>
  </si>
  <si>
    <t>AquaPy</t>
  </si>
  <si>
    <t>Ariane FG S</t>
  </si>
  <si>
    <t>Armicarb 85 SP</t>
  </si>
  <si>
    <t>Artina EC</t>
  </si>
  <si>
    <t>Atlantis OD</t>
  </si>
  <si>
    <t>ATR Azoxystrobin</t>
  </si>
  <si>
    <t>ATR Clomazon 360 CS</t>
  </si>
  <si>
    <t>ATR Clopico</t>
  </si>
  <si>
    <t>ATR Clopyralid</t>
  </si>
  <si>
    <t>ATR Floclopy</t>
  </si>
  <si>
    <t>ATR Glyphosat 480</t>
  </si>
  <si>
    <t>ATR Mesotrion 100 SC</t>
  </si>
  <si>
    <t>ATR Metamitron</t>
  </si>
  <si>
    <t>ATR Sneglekorn</t>
  </si>
  <si>
    <t>Avaunt 150 EC</t>
  </si>
  <si>
    <t>Avtar 75 NT</t>
  </si>
  <si>
    <t>Axiendo 2,5 WG</t>
  </si>
  <si>
    <t>Azaka</t>
  </si>
  <si>
    <t>Azatin EC</t>
  </si>
  <si>
    <t>Bachlor 125 SC</t>
  </si>
  <si>
    <t>Balaya</t>
  </si>
  <si>
    <t>Banjo 500 SC</t>
  </si>
  <si>
    <t>Banjo Forte</t>
  </si>
  <si>
    <t>Barbarian Super 360</t>
  </si>
  <si>
    <t>Barclay Gallup Hi-Aktiv</t>
  </si>
  <si>
    <t>Barclay Gallup Super 360</t>
  </si>
  <si>
    <t>Bariton Super</t>
  </si>
  <si>
    <t>Basagran SG</t>
  </si>
  <si>
    <t>Belkar</t>
  </si>
  <si>
    <t>Bell</t>
  </si>
  <si>
    <t>Bell Super</t>
  </si>
  <si>
    <t>Benta 480 SL</t>
  </si>
  <si>
    <t>Betanal</t>
  </si>
  <si>
    <t>Betanal Classic</t>
  </si>
  <si>
    <t>Betasana 160</t>
  </si>
  <si>
    <t>Bonus InsektVæk</t>
  </si>
  <si>
    <t>Bonus Sneglemiddel</t>
  </si>
  <si>
    <t>Bonzi</t>
  </si>
  <si>
    <t>Border 100 SC</t>
  </si>
  <si>
    <t>Botanigard WP</t>
  </si>
  <si>
    <t>Boxer</t>
  </si>
  <si>
    <t>Broadway</t>
  </si>
  <si>
    <t>Bronco</t>
  </si>
  <si>
    <t>Buctril EC 225</t>
  </si>
  <si>
    <t>Cabrio Duo</t>
  </si>
  <si>
    <t>Callisto</t>
  </si>
  <si>
    <t>Candit</t>
  </si>
  <si>
    <t>Cantus</t>
  </si>
  <si>
    <t>Capex</t>
  </si>
  <si>
    <t>Caryx</t>
  </si>
  <si>
    <t>Catch</t>
  </si>
  <si>
    <t>CCC 750</t>
  </si>
  <si>
    <t>Ceando</t>
  </si>
  <si>
    <t>Celest Extra Formula M</t>
  </si>
  <si>
    <t>Celest Formula M</t>
  </si>
  <si>
    <t>Centium 36 CS</t>
  </si>
  <si>
    <t>Ceridor MCPA 750</t>
  </si>
  <si>
    <t>Cerone</t>
  </si>
  <si>
    <t>Cleave</t>
  </si>
  <si>
    <t>Clinic Up</t>
  </si>
  <si>
    <t>Cliophar 600 SL</t>
  </si>
  <si>
    <t>Clipless NT</t>
  </si>
  <si>
    <t>Clomate</t>
  </si>
  <si>
    <t>Comet</t>
  </si>
  <si>
    <t>Comet Pro</t>
  </si>
  <si>
    <t>Command CS</t>
  </si>
  <si>
    <t>Confidor WG 70</t>
  </si>
  <si>
    <t>Configure</t>
  </si>
  <si>
    <t>Conserve</t>
  </si>
  <si>
    <t>ConShape</t>
  </si>
  <si>
    <t>Conviso One</t>
  </si>
  <si>
    <t>Corzal 160 SE</t>
  </si>
  <si>
    <t>Cossack OD</t>
  </si>
  <si>
    <t>Cuadro 25 EC</t>
  </si>
  <si>
    <t>Cuadro NT</t>
  </si>
  <si>
    <t>Curbatur</t>
  </si>
  <si>
    <t>Curzate M68 WG</t>
  </si>
  <si>
    <t>Cycocel 750</t>
  </si>
  <si>
    <t>Cycocel Extra</t>
  </si>
  <si>
    <t>Cymbal 45</t>
  </si>
  <si>
    <t>Cyperb 100</t>
  </si>
  <si>
    <t>Cyperb 100 EW</t>
  </si>
  <si>
    <t>Cyperb 100 W</t>
  </si>
  <si>
    <t>Cythrin 500</t>
  </si>
  <si>
    <t>Dalimo</t>
  </si>
  <si>
    <t>Dazide Enhance</t>
  </si>
  <si>
    <t>Delan Pro</t>
  </si>
  <si>
    <t>Delan WG</t>
  </si>
  <si>
    <t>Derrex</t>
  </si>
  <si>
    <t>DFF</t>
  </si>
  <si>
    <t>Diabolo</t>
  </si>
  <si>
    <t>Difcor 250 EC</t>
  </si>
  <si>
    <t>Difend</t>
  </si>
  <si>
    <t>Difend Extra</t>
  </si>
  <si>
    <t>Diflanil 500 SC</t>
  </si>
  <si>
    <t>Diopyr</t>
  </si>
  <si>
    <t>Dithane NT</t>
  </si>
  <si>
    <t>Dividend Formula M</t>
  </si>
  <si>
    <t>DMA 600</t>
  </si>
  <si>
    <t>ECP Betasana 160 SE</t>
  </si>
  <si>
    <t>ECP Metafol 700</t>
  </si>
  <si>
    <t>Efilor</t>
  </si>
  <si>
    <t>Entargo</t>
  </si>
  <si>
    <t>Eradicoat Max</t>
  </si>
  <si>
    <t>Ergon</t>
  </si>
  <si>
    <t>Ethylbloc-Tabs TB</t>
  </si>
  <si>
    <t>Evolya</t>
  </si>
  <si>
    <t>Evure Neo</t>
  </si>
  <si>
    <t>Express 50 SX</t>
  </si>
  <si>
    <t>Express Gold 33 SX</t>
  </si>
  <si>
    <t>Fastac 50</t>
  </si>
  <si>
    <t>Fenix</t>
  </si>
  <si>
    <t>Ferramol N</t>
  </si>
  <si>
    <t>Ferrex</t>
  </si>
  <si>
    <t>Ferrex Garden</t>
  </si>
  <si>
    <t>Ferrimax</t>
  </si>
  <si>
    <t>Ferroslug</t>
  </si>
  <si>
    <t>Fibro</t>
  </si>
  <si>
    <t>Fidox EC</t>
  </si>
  <si>
    <t>Fighter 480</t>
  </si>
  <si>
    <t>Finalsan Ultima Ukrudtsbekæmpelse klar-til-brug</t>
  </si>
  <si>
    <t>Flexity</t>
  </si>
  <si>
    <t>Flight Xtra</t>
  </si>
  <si>
    <t>Floramite 240 SC</t>
  </si>
  <si>
    <t>Flurostar 180</t>
  </si>
  <si>
    <t>Flurostar XL</t>
  </si>
  <si>
    <t>Focus Ultra</t>
  </si>
  <si>
    <t>Folicur EW 250</t>
  </si>
  <si>
    <t>Folicur Xpert</t>
  </si>
  <si>
    <t>Folpan 500 SC</t>
  </si>
  <si>
    <t>Force 20 CS</t>
  </si>
  <si>
    <t>Foxtrot</t>
  </si>
  <si>
    <t>Frowncide</t>
  </si>
  <si>
    <t>Frupica SC</t>
  </si>
  <si>
    <t>Galera</t>
  </si>
  <si>
    <t>Geoxe 50 WG</t>
  </si>
  <si>
    <t>GF-2573</t>
  </si>
  <si>
    <t>Globaztar 250 SC</t>
  </si>
  <si>
    <t>Glotron 700 SC</t>
  </si>
  <si>
    <t>Glyphomax 360 TF</t>
  </si>
  <si>
    <t>Glyphomax Classic 360</t>
  </si>
  <si>
    <t>Glyphomax HL</t>
  </si>
  <si>
    <t>Glypper</t>
  </si>
  <si>
    <t>Goliath</t>
  </si>
  <si>
    <t>Goltix 70 WG</t>
  </si>
  <si>
    <t>Goltix SC 700</t>
  </si>
  <si>
    <t>Gozai</t>
  </si>
  <si>
    <t>Harass</t>
  </si>
  <si>
    <t>Harmonix Foliaplus</t>
  </si>
  <si>
    <t>Harmonix Leaf Active</t>
  </si>
  <si>
    <t>Harmony 50 SX</t>
  </si>
  <si>
    <t>Harmony Plus 50 SX</t>
  </si>
  <si>
    <t>Herbasan</t>
  </si>
  <si>
    <t>Herbipur Plænerens Xtra</t>
  </si>
  <si>
    <t>Hinode</t>
  </si>
  <si>
    <t>Hormotex 750</t>
  </si>
  <si>
    <t>Hussar OD</t>
  </si>
  <si>
    <t>Hussar Plus OD</t>
  </si>
  <si>
    <t>Input EC 460</t>
  </si>
  <si>
    <t>InsektFri Spruzit N klar-til-brug</t>
  </si>
  <si>
    <t>Insignia</t>
  </si>
  <si>
    <t>Ironmax Pro</t>
  </si>
  <si>
    <t>Isomate CLR</t>
  </si>
  <si>
    <t>Isomexx</t>
  </si>
  <si>
    <t>Jura</t>
  </si>
  <si>
    <t>Juventus 90</t>
  </si>
  <si>
    <t>Kaiso Sorbie</t>
  </si>
  <si>
    <t>Kalif 360 CS</t>
  </si>
  <si>
    <t>Kayak</t>
  </si>
  <si>
    <t>Keeper Quick mod ukrudt og mos</t>
  </si>
  <si>
    <t>Kerb 400 SC</t>
  </si>
  <si>
    <t>K-Obiol EC 25</t>
  </si>
  <si>
    <t>K-Obiol ULV 6</t>
  </si>
  <si>
    <t>Kompakt 5C</t>
  </si>
  <si>
    <t>Kontakt 320 SC</t>
  </si>
  <si>
    <t>Korvetto</t>
  </si>
  <si>
    <t>K-Othrine SC 25</t>
  </si>
  <si>
    <t>Kudos</t>
  </si>
  <si>
    <t>Kumulus S</t>
  </si>
  <si>
    <t>Kunshi</t>
  </si>
  <si>
    <t>KVIK Ukrudtsbekæmpelse klar til brug</t>
  </si>
  <si>
    <t>KVIK Ukrudtsbekæmpelse koncentrat</t>
  </si>
  <si>
    <t>Lamdex</t>
  </si>
  <si>
    <t>Lancelot</t>
  </si>
  <si>
    <t>Legacy 500 SC</t>
  </si>
  <si>
    <t>Lentagran 45 WP</t>
  </si>
  <si>
    <t>LFS Aclonifen</t>
  </si>
  <si>
    <t>LFS Alpha-cypermethrin</t>
  </si>
  <si>
    <t>LFS Azoxystrobin</t>
  </si>
  <si>
    <t>LFS Boscalid</t>
  </si>
  <si>
    <t>LFS Clodinafop</t>
  </si>
  <si>
    <t>LFS Clopyralid 72 SG</t>
  </si>
  <si>
    <t>LFS Clopyralid-Picloram</t>
  </si>
  <si>
    <t>LFS Cyazofamid</t>
  </si>
  <si>
    <t>LFS Cyazofamid Top</t>
  </si>
  <si>
    <t>LFS Cycloxydim</t>
  </si>
  <si>
    <t>LFS Daminozid</t>
  </si>
  <si>
    <t>LFS Dithianon</t>
  </si>
  <si>
    <t>LFS Epoxiconazol+Pyraclostrobin+Boscalid</t>
  </si>
  <si>
    <t>LFS Epoxiconazol-pyraclostrobin</t>
  </si>
  <si>
    <t>LFS Ethephon + mepiquat-chlorid</t>
  </si>
  <si>
    <t>LFS Fenoxaprop-P + Mefenpyr</t>
  </si>
  <si>
    <t>LFS Flonicamid</t>
  </si>
  <si>
    <t>LFS Fludioxonil</t>
  </si>
  <si>
    <t>LFS Fluroxypyr XL</t>
  </si>
  <si>
    <t>LFS Foramsulfuron+Iodosulfuron+Isoxadifen</t>
  </si>
  <si>
    <t>LFS Fosetyl WG</t>
  </si>
  <si>
    <t>LFS Kresoxim-methyl</t>
  </si>
  <si>
    <t>LFS Mancozeb</t>
  </si>
  <si>
    <t>LFS Mancozeb DG</t>
  </si>
  <si>
    <t>LFS Mesotrion</t>
  </si>
  <si>
    <t>LFS Metconazol</t>
  </si>
  <si>
    <t>LFS Metconazol/Mepiquat-Chlorid</t>
  </si>
  <si>
    <t>LFS Metrafenon</t>
  </si>
  <si>
    <t>LFS Pirimicarb</t>
  </si>
  <si>
    <t>LFS Propamocarb + Fosetyl-Al</t>
  </si>
  <si>
    <t>LFS Propyzamid</t>
  </si>
  <si>
    <t>LFS Prosulfocarb</t>
  </si>
  <si>
    <t>LFS Prothioconazol</t>
  </si>
  <si>
    <t>LFS Prothioconazole Bejdse</t>
  </si>
  <si>
    <t>LFS Pyraclostrobin</t>
  </si>
  <si>
    <t>LFS Pyraclostrobin Pro</t>
  </si>
  <si>
    <t>LFS Pyraclostrobin+Boscalid</t>
  </si>
  <si>
    <t>LFS Sneglegift HP</t>
  </si>
  <si>
    <t>LFS Tebuconazol-Prothioconazol Pro</t>
  </si>
  <si>
    <t>LFS Trinexapac-ethyl</t>
  </si>
  <si>
    <t>Linds All Gone</t>
  </si>
  <si>
    <t>Logo</t>
  </si>
  <si>
    <t>Longitude</t>
  </si>
  <si>
    <t>Lumica</t>
  </si>
  <si>
    <t>M-750</t>
  </si>
  <si>
    <t>Madex</t>
  </si>
  <si>
    <t>Madex Top</t>
  </si>
  <si>
    <t>Mainspring</t>
  </si>
  <si>
    <t>MaisTer</t>
  </si>
  <si>
    <t>Maladan Insektspray</t>
  </si>
  <si>
    <t>Maladan Insektspray W</t>
  </si>
  <si>
    <t>Malakite</t>
  </si>
  <si>
    <t>Manfil 75 WG</t>
  </si>
  <si>
    <t>Manfil 80 WP</t>
  </si>
  <si>
    <t>Manipulator</t>
  </si>
  <si>
    <t>Maredo 125 SC</t>
  </si>
  <si>
    <t>Mastana 500</t>
  </si>
  <si>
    <t>Mateno Duo 600 SC</t>
  </si>
  <si>
    <t>Matrigon 600 SL</t>
  </si>
  <si>
    <t>Matrigon 72 SG</t>
  </si>
  <si>
    <t>Mavrik</t>
  </si>
  <si>
    <t>Mavrik Vita</t>
  </si>
  <si>
    <t>Maxim 100 FS</t>
  </si>
  <si>
    <t>Maxim 480 FS</t>
  </si>
  <si>
    <t>Maya</t>
  </si>
  <si>
    <t>Medax Max</t>
  </si>
  <si>
    <t>Medax Top</t>
  </si>
  <si>
    <t>Meristo</t>
  </si>
  <si>
    <t>Merit Gran</t>
  </si>
  <si>
    <t>Metafol 700</t>
  </si>
  <si>
    <t>Metaxon</t>
  </si>
  <si>
    <t>Milbeknock</t>
  </si>
  <si>
    <t>Mirador</t>
  </si>
  <si>
    <t>Mirador 250 SC</t>
  </si>
  <si>
    <t>Mirador Forte</t>
  </si>
  <si>
    <t>Mirror</t>
  </si>
  <si>
    <t>Mitron 700 SC</t>
  </si>
  <si>
    <t>Mixin</t>
  </si>
  <si>
    <t>Moddevo</t>
  </si>
  <si>
    <t>Moddus M</t>
  </si>
  <si>
    <t>Moddus Start</t>
  </si>
  <si>
    <t>Monceren DS 12,5</t>
  </si>
  <si>
    <t>Monceren FS 250</t>
  </si>
  <si>
    <t>Monosate G</t>
  </si>
  <si>
    <t>Mosfri N Koncentrat</t>
  </si>
  <si>
    <t>Mospilan SG</t>
  </si>
  <si>
    <t>Movento SC 100</t>
  </si>
  <si>
    <t>Moxa</t>
  </si>
  <si>
    <t>Mustang forte</t>
  </si>
  <si>
    <t>Mystic 250 EC</t>
  </si>
  <si>
    <t>Narita</t>
  </si>
  <si>
    <t>Natria mod ukrudt</t>
  </si>
  <si>
    <t>Nautile</t>
  </si>
  <si>
    <t>NeemAzal-T/S</t>
  </si>
  <si>
    <t>NEU 1181 M</t>
  </si>
  <si>
    <t>Nexide CS</t>
  </si>
  <si>
    <t>NF-M 750</t>
  </si>
  <si>
    <t>Nicanor SG</t>
  </si>
  <si>
    <t>Nissorun 250 SC</t>
  </si>
  <si>
    <t>No Weed Special 1+3</t>
  </si>
  <si>
    <t>No Weed Special Klar til Brug</t>
  </si>
  <si>
    <t>Nortron SC</t>
  </si>
  <si>
    <t>Novitron DAM TEC</t>
  </si>
  <si>
    <t>Nuance Max 75 WG</t>
  </si>
  <si>
    <t>Oblix 500</t>
  </si>
  <si>
    <t>Ohayo</t>
  </si>
  <si>
    <t>Onyx</t>
  </si>
  <si>
    <t>Opera</t>
  </si>
  <si>
    <t>Optimus Max</t>
  </si>
  <si>
    <t>Option</t>
  </si>
  <si>
    <t>Opus</t>
  </si>
  <si>
    <t>Orius Max 200 EW</t>
  </si>
  <si>
    <t>Ortiva Top</t>
  </si>
  <si>
    <t>Osiris</t>
  </si>
  <si>
    <t>Osiris Star</t>
  </si>
  <si>
    <t>Othello</t>
  </si>
  <si>
    <t>Pediment</t>
  </si>
  <si>
    <t>Penncozeb DG</t>
  </si>
  <si>
    <t>Pico 750 WG</t>
  </si>
  <si>
    <t>Pictor Active</t>
  </si>
  <si>
    <t>Pirimor 500 WG</t>
  </si>
  <si>
    <t>Pirouette</t>
  </si>
  <si>
    <t>Pistol ukrudtsmiddel</t>
  </si>
  <si>
    <t>Pixxaro EC</t>
  </si>
  <si>
    <t>PlantTrust</t>
  </si>
  <si>
    <t>Plexeo 90</t>
  </si>
  <si>
    <t>Pomoxon Extra</t>
  </si>
  <si>
    <t>Potato Super</t>
  </si>
  <si>
    <t>Potato Top</t>
  </si>
  <si>
    <t>Prepper</t>
  </si>
  <si>
    <t>Previcur Energy</t>
  </si>
  <si>
    <t>Primera Super</t>
  </si>
  <si>
    <t>Primo Maxx II</t>
  </si>
  <si>
    <t>Primus</t>
  </si>
  <si>
    <t>Primus 250 WG</t>
  </si>
  <si>
    <t>Primus XL</t>
  </si>
  <si>
    <t>Prolectus</t>
  </si>
  <si>
    <t>Proline EC 250</t>
  </si>
  <si>
    <t>Proline Xpert</t>
  </si>
  <si>
    <t>Proman</t>
  </si>
  <si>
    <t>Property 180 SC</t>
  </si>
  <si>
    <t>Proplant</t>
  </si>
  <si>
    <t>Propulse SE 250</t>
  </si>
  <si>
    <t>Prosaro EC 250</t>
  </si>
  <si>
    <t>PRO-Tector</t>
  </si>
  <si>
    <t>Provanto insektpinde</t>
  </si>
  <si>
    <t>Provanto Spray</t>
  </si>
  <si>
    <t>Proxanil</t>
  </si>
  <si>
    <t>Proxy</t>
  </si>
  <si>
    <t>Purelo</t>
  </si>
  <si>
    <t>Quartz</t>
  </si>
  <si>
    <t>Quick mod ukrudt og mos koncentrat</t>
  </si>
  <si>
    <t>Ranman Top</t>
  </si>
  <si>
    <t>Ratio Super 50 SX</t>
  </si>
  <si>
    <t>Reactor 360 CS</t>
  </si>
  <si>
    <t>Redigo FS 100</t>
  </si>
  <si>
    <t>Redigo Pro 170 FS</t>
  </si>
  <si>
    <t>Regalis Plus</t>
  </si>
  <si>
    <t>Reglone, reg.nr. 1-276</t>
  </si>
  <si>
    <t>Reglone, reg.nr. 1-277</t>
  </si>
  <si>
    <t>Requiem Prime</t>
  </si>
  <si>
    <t>Revus</t>
  </si>
  <si>
    <t>Revus Top</t>
  </si>
  <si>
    <t>Rexade 440</t>
  </si>
  <si>
    <t>Ricorso</t>
  </si>
  <si>
    <t>Riza</t>
  </si>
  <si>
    <t>Riza 200 EC</t>
  </si>
  <si>
    <t>Rizolex 10D</t>
  </si>
  <si>
    <t>Rizolex 50 FW</t>
  </si>
  <si>
    <t>Ronstar Expert</t>
  </si>
  <si>
    <t>Roundup Bio</t>
  </si>
  <si>
    <t>Roundup Extra</t>
  </si>
  <si>
    <t>Roundup Flex</t>
  </si>
  <si>
    <t>Roundup Flick</t>
  </si>
  <si>
    <t>Roundup Gel</t>
  </si>
  <si>
    <t>Roundup Gel Max</t>
  </si>
  <si>
    <t>Roundup PowerMax</t>
  </si>
  <si>
    <t>Roundup Spray</t>
  </si>
  <si>
    <t>Roundup Terrasse</t>
  </si>
  <si>
    <t>Roundup WeedX Extra</t>
  </si>
  <si>
    <t>Roundup WeedX Gel</t>
  </si>
  <si>
    <t>Roundup WeedX Gel Max72</t>
  </si>
  <si>
    <t>Roundup WeedX Spray</t>
  </si>
  <si>
    <t>Roundup WeedX Terrasse</t>
  </si>
  <si>
    <t>Roxy EC</t>
  </si>
  <si>
    <t>Rubric</t>
  </si>
  <si>
    <t>Safari 50 WG</t>
  </si>
  <si>
    <t>Saracen Delta Max</t>
  </si>
  <si>
    <t>Saracen M</t>
  </si>
  <si>
    <t>Savvy</t>
  </si>
  <si>
    <t>Scala</t>
  </si>
  <si>
    <t>Seedron</t>
  </si>
  <si>
    <t>Sempra 500 SC</t>
  </si>
  <si>
    <t>Serrate</t>
  </si>
  <si>
    <t>Sharpen 33 EC</t>
  </si>
  <si>
    <t>Shirlan Ultra500</t>
  </si>
  <si>
    <t>Signum WG</t>
  </si>
  <si>
    <t>Sluxx HP</t>
  </si>
  <si>
    <t>SmartFresh VP</t>
  </si>
  <si>
    <t>SmartGrass</t>
  </si>
  <si>
    <t>Snegl Væk</t>
  </si>
  <si>
    <t>Sonis</t>
  </si>
  <si>
    <t>Spruzit Neu</t>
  </si>
  <si>
    <t>Stabilan 460</t>
  </si>
  <si>
    <t>Stabilan Extra</t>
  </si>
  <si>
    <t>Starane 333 HL</t>
  </si>
  <si>
    <t>Starane XL</t>
  </si>
  <si>
    <t>Starship Max</t>
  </si>
  <si>
    <t>Steward 30 WG</t>
  </si>
  <si>
    <t>Stomp CS</t>
  </si>
  <si>
    <t>Substral gødningspinde med Insektmiddel</t>
  </si>
  <si>
    <t>Substral Sneglemiddel - Snegle nej tak</t>
  </si>
  <si>
    <t>Sugoi</t>
  </si>
  <si>
    <t>Svampefri</t>
  </si>
  <si>
    <t>SweDane Betasana 160</t>
  </si>
  <si>
    <t>SweDane MCPA 750</t>
  </si>
  <si>
    <t>SweDane Metafol 700</t>
  </si>
  <si>
    <t>Switch 62,5 WG</t>
  </si>
  <si>
    <t>Syllit 544 SC</t>
  </si>
  <si>
    <t>Tachigaren WP</t>
  </si>
  <si>
    <t>Taifun 360 SL</t>
  </si>
  <si>
    <t>Talisma EC</t>
  </si>
  <si>
    <t>Talisma UL</t>
  </si>
  <si>
    <t>Talius</t>
  </si>
  <si>
    <t>Target 700</t>
  </si>
  <si>
    <t>Tebusha 25% EW</t>
  </si>
  <si>
    <t>Teldor WG 50</t>
  </si>
  <si>
    <t>Temsa SC</t>
  </si>
  <si>
    <t>Teppeki</t>
  </si>
  <si>
    <t>Terpal</t>
  </si>
  <si>
    <t>Tocalis</t>
  </si>
  <si>
    <t>Tomahawk 200 EC</t>
  </si>
  <si>
    <t>Tombo</t>
  </si>
  <si>
    <t>TopGun Finalsan Koncentrat</t>
  </si>
  <si>
    <t>Topik EC</t>
  </si>
  <si>
    <t>Topsin WG</t>
  </si>
  <si>
    <t>Toxan Plænerens klar til brug</t>
  </si>
  <si>
    <t>Trece 750</t>
  </si>
  <si>
    <t>Trico</t>
  </si>
  <si>
    <t>G/L</t>
  </si>
  <si>
    <t>Trico Garden</t>
  </si>
  <si>
    <t>Trico Garden EW</t>
  </si>
  <si>
    <t>Tridex 75 DG</t>
  </si>
  <si>
    <t>Tridus 250</t>
  </si>
  <si>
    <t>Trim Easyspray Plænerens</t>
  </si>
  <si>
    <t>Trim mod Mos Xtra</t>
  </si>
  <si>
    <t>Trimaxx M</t>
  </si>
  <si>
    <t>Trimmer 500 WG</t>
  </si>
  <si>
    <t>Trimmer SG</t>
  </si>
  <si>
    <t>Turex WG</t>
  </si>
  <si>
    <t>Turex WP</t>
  </si>
  <si>
    <t>Turret 90</t>
  </si>
  <si>
    <t>U46 M</t>
  </si>
  <si>
    <t>UkrudtsFri KVIK Klar-til-brug</t>
  </si>
  <si>
    <t>UkrudtsFri KVIK Koncentrat</t>
  </si>
  <si>
    <t>UkrudtsFri TopGun Finalsan klar-til-brug</t>
  </si>
  <si>
    <t>UkrudtsFri TopGun Finalsan Koncentrat</t>
  </si>
  <si>
    <t>Ultima ProFF</t>
  </si>
  <si>
    <t>V10</t>
  </si>
  <si>
    <t>Vacciplant</t>
  </si>
  <si>
    <t>Valbon</t>
  </si>
  <si>
    <t>Vendetta</t>
  </si>
  <si>
    <t>Vertimec</t>
  </si>
  <si>
    <t>Viverda</t>
  </si>
  <si>
    <t>Viverda ezi</t>
  </si>
  <si>
    <t>Winby</t>
  </si>
  <si>
    <t>Xedamint</t>
  </si>
  <si>
    <t>Xinca</t>
  </si>
  <si>
    <t>Zaftra AZT 250 SC</t>
  </si>
  <si>
    <t>Zetrola</t>
  </si>
  <si>
    <t>Zignal 500 SC</t>
  </si>
  <si>
    <t>Zypar</t>
  </si>
  <si>
    <t>enhed</t>
  </si>
  <si>
    <t>mængde</t>
  </si>
  <si>
    <t>kg CO2ækv/l</t>
  </si>
  <si>
    <t>kg CO2ækv/kg</t>
  </si>
  <si>
    <t>Handelsgødning</t>
  </si>
  <si>
    <t>Markstak / stak på betonplads</t>
  </si>
  <si>
    <t>Plansilo</t>
  </si>
  <si>
    <t>Plastikfolie til grovfoder</t>
  </si>
  <si>
    <t>g folie/FEN</t>
  </si>
  <si>
    <t>CO2 ækv/FEN</t>
  </si>
  <si>
    <t>Kilde: Leif Hagelskjær</t>
  </si>
  <si>
    <t>Life cycle greenhouse gas emissions and energy use of polylactic acid, bio-derived polyethylene, and fossil-derived polyethylene (osti.gov), figure 3</t>
  </si>
  <si>
    <t>Plastikforbrug pr. foderenhed: T:\2022\160_PlanteMiljoe\7854_PAF_Mod_en_klimaneutral_planteproduktion_HEVP\01_Arbejdsmappe\behy\Plastforbrug-i-landbrug-og-gartneri-2019-10-24.pdf</t>
  </si>
  <si>
    <t>Folieproduktion 
(kg CO2 ækv/kg folie)</t>
  </si>
  <si>
    <t>Nitrifikationshæmmer</t>
  </si>
  <si>
    <t>Gødningskategori</t>
  </si>
  <si>
    <t>EU Kommissionen</t>
  </si>
  <si>
    <t>Ammoniumnitrat (ren)</t>
  </si>
  <si>
    <t>Ammoniumnitrat med/uden svovl</t>
  </si>
  <si>
    <t>Ammoniumnitrat-urea opløsninger</t>
  </si>
  <si>
    <t>Urea</t>
  </si>
  <si>
    <t>Calcium ammoniumnitrat</t>
  </si>
  <si>
    <t>Calcium og bor calciumnitrat</t>
  </si>
  <si>
    <t>Ammoniumsulfat</t>
  </si>
  <si>
    <t>Ammoniumsulfatnitrat</t>
  </si>
  <si>
    <t>Flydende ammoniak</t>
  </si>
  <si>
    <t>Flydende kvælstof</t>
  </si>
  <si>
    <t>NPK gødning</t>
  </si>
  <si>
    <t>NK gødning</t>
  </si>
  <si>
    <t>Andre NP gødningstyper</t>
  </si>
  <si>
    <t>Andre N-holddige gødninger</t>
  </si>
  <si>
    <t>Total forbrug og gns. klimaaftryk</t>
  </si>
  <si>
    <t>kg CO2 ækv/kg N</t>
  </si>
  <si>
    <t>kg CO2 ækv/kg P</t>
  </si>
  <si>
    <t>Gødningstype</t>
  </si>
  <si>
    <t>P-gødning (Produktion)</t>
  </si>
  <si>
    <t>K-gødning (Produktion)</t>
  </si>
  <si>
    <t>kg CO2 ækv/kg K</t>
  </si>
  <si>
    <t>Fertilizer Europe (EU27)</t>
  </si>
  <si>
    <t>Fertilizer Europe (Russia)</t>
  </si>
  <si>
    <t>Forbrug 2019; 1000 t N</t>
  </si>
  <si>
    <t>Agri-footprint 5</t>
  </si>
  <si>
    <t>Ecoinvent 3.7.1</t>
  </si>
  <si>
    <t>Kilde: Notat - Klimaaftryk fra produktion af handelsgødning, Søren</t>
  </si>
  <si>
    <t>Kristian Furdal (pers. medd.) vurderer, at 80-90 pct. af handelsgødningen, der anvendes i Danmark, er produceret i EU og 10-20 pct. er produceret i Rusland (fra Søren's notat)</t>
  </si>
  <si>
    <t>Markvanding</t>
  </si>
  <si>
    <t>kWh/mm/ha</t>
  </si>
  <si>
    <t>El til markvanding</t>
  </si>
  <si>
    <t>Kilde: Jens J. Høy, pers. komm.</t>
  </si>
  <si>
    <t>kg CO2 ækv / mm / ha</t>
  </si>
  <si>
    <t>Tørring</t>
  </si>
  <si>
    <t>Raps</t>
  </si>
  <si>
    <t>Tørringsbehov (%)</t>
  </si>
  <si>
    <t>Kommentar</t>
  </si>
  <si>
    <t>10% af høsten skal tørres</t>
  </si>
  <si>
    <t>kg vand / kg ts</t>
  </si>
  <si>
    <t>Energi, blæser (MJ/ kg vand)</t>
  </si>
  <si>
    <t>Energi, opvarmning af vand (MJ/kg vand)</t>
  </si>
  <si>
    <t>Diesel (MJ/L)</t>
  </si>
  <si>
    <t>Brændstof, tørring (L)</t>
  </si>
  <si>
    <t>El (kWh/MJ)</t>
  </si>
  <si>
    <t>El (kg CO2 ækv/kWh)</t>
  </si>
  <si>
    <t>El, tørring (kWh)</t>
  </si>
  <si>
    <t>Klimaaftryk, brændstof tørring (kg CO2e/kg ts)</t>
  </si>
  <si>
    <t>Klimaaftryk, el tørring (kg CO2e/kg ts)</t>
  </si>
  <si>
    <t>Klimaaftryk, samlet (kg CO2 ævk/kg ts)</t>
  </si>
  <si>
    <t>Tørstofindhold i udbytte (%)</t>
  </si>
  <si>
    <t>kg CO2 ækv/kg ts</t>
  </si>
  <si>
    <t>Kilde: Rapsrapport</t>
  </si>
  <si>
    <t>Skårlægning af frøgræs, fingerklipper</t>
  </si>
  <si>
    <t>Grubbesåning, raps</t>
  </si>
  <si>
    <t>Vizura</t>
  </si>
  <si>
    <t>N-Lock</t>
  </si>
  <si>
    <t>Instinct</t>
  </si>
  <si>
    <t>kg CO2 ækv/l</t>
  </si>
  <si>
    <t>ikke oplyst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</si>
</sst>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22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 tint="0.34998626667073579"/>
      <name val="Calibri"/>
      <family val="2"/>
    </font>
    <font>
      <sz val="11"/>
      <color theme="1" tint="0.34998626667073579"/>
      <name val="Calibri"/>
      <family val="2"/>
    </font>
    <font>
      <b/>
      <sz val="9"/>
      <name val="Calibri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5" xfId="0" applyFont="1" applyBorder="1" applyAlignment="1">
      <alignment vertical="center" wrapText="1"/>
    </xf>
    <xf numFmtId="0" fontId="1" fillId="0" borderId="0" xfId="0" applyFont="1"/>
    <xf numFmtId="0" fontId="0" fillId="0" borderId="5" xfId="0" applyFill="1" applyBorder="1"/>
    <xf numFmtId="0" fontId="1" fillId="0" borderId="5" xfId="0" applyFont="1" applyFill="1" applyBorder="1"/>
    <xf numFmtId="0" fontId="0" fillId="0" borderId="5" xfId="0" applyFont="1" applyFill="1" applyBorder="1"/>
    <xf numFmtId="0" fontId="5" fillId="0" borderId="5" xfId="0" applyFont="1" applyFill="1" applyBorder="1"/>
    <xf numFmtId="0" fontId="5" fillId="0" borderId="0" xfId="0" applyFont="1"/>
    <xf numFmtId="0" fontId="0" fillId="0" borderId="5" xfId="0" applyBorder="1"/>
    <xf numFmtId="0" fontId="1" fillId="0" borderId="5" xfId="0" applyFont="1" applyBorder="1"/>
    <xf numFmtId="0" fontId="5" fillId="0" borderId="6" xfId="0" applyFont="1" applyFill="1" applyBorder="1"/>
    <xf numFmtId="2" fontId="3" fillId="0" borderId="5" xfId="0" applyNumberFormat="1" applyFont="1" applyBorder="1" applyAlignment="1">
      <alignment vertical="center" wrapText="1"/>
    </xf>
    <xf numFmtId="2" fontId="0" fillId="0" borderId="0" xfId="0" applyNumberFormat="1"/>
    <xf numFmtId="164" fontId="0" fillId="0" borderId="0" xfId="0" applyNumberFormat="1"/>
    <xf numFmtId="0" fontId="6" fillId="0" borderId="0" xfId="0" applyFont="1"/>
    <xf numFmtId="0" fontId="1" fillId="2" borderId="0" xfId="0" applyFont="1" applyFill="1" applyAlignment="1">
      <alignment horizontal="center"/>
    </xf>
    <xf numFmtId="0" fontId="1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2" fontId="0" fillId="0" borderId="5" xfId="0" applyNumberFormat="1" applyFont="1" applyFill="1" applyBorder="1" applyAlignment="1">
      <alignment wrapText="1"/>
    </xf>
    <xf numFmtId="0" fontId="8" fillId="0" borderId="0" xfId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0" fillId="0" borderId="5" xfId="0" applyFont="1" applyFill="1" applyBorder="1" applyAlignment="1">
      <alignment vertical="center"/>
    </xf>
    <xf numFmtId="165" fontId="10" fillId="0" borderId="5" xfId="0" applyNumberFormat="1" applyFont="1" applyFill="1" applyBorder="1" applyAlignment="1">
      <alignment vertical="center"/>
    </xf>
    <xf numFmtId="0" fontId="9" fillId="0" borderId="5" xfId="0" applyFont="1" applyFill="1" applyBorder="1" applyAlignment="1"/>
    <xf numFmtId="0" fontId="4" fillId="0" borderId="5" xfId="0" applyFont="1" applyFill="1" applyBorder="1" applyAlignment="1">
      <alignment horizontal="left" wrapText="1"/>
    </xf>
    <xf numFmtId="0" fontId="12" fillId="0" borderId="0" xfId="0" applyFont="1" applyAlignment="1">
      <alignment vertical="center" wrapText="1"/>
    </xf>
    <xf numFmtId="0" fontId="13" fillId="0" borderId="5" xfId="0" applyFont="1" applyBorder="1" applyAlignment="1">
      <alignment horizontal="left" wrapText="1"/>
    </xf>
    <xf numFmtId="2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0" xfId="0" applyFont="1"/>
    <xf numFmtId="0" fontId="15" fillId="0" borderId="5" xfId="0" applyFont="1" applyFill="1" applyBorder="1" applyAlignment="1">
      <alignment horizontal="left"/>
    </xf>
    <xf numFmtId="165" fontId="14" fillId="0" borderId="5" xfId="0" applyNumberFormat="1" applyFont="1" applyFill="1" applyBorder="1"/>
    <xf numFmtId="0" fontId="14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10" xfId="0" applyFill="1" applyBorder="1" applyAlignment="1"/>
    <xf numFmtId="49" fontId="0" fillId="0" borderId="10" xfId="0" applyNumberFormat="1" applyFill="1" applyBorder="1" applyAlignment="1"/>
    <xf numFmtId="0" fontId="7" fillId="0" borderId="0" xfId="0" applyFont="1" applyFill="1" applyBorder="1" applyAlignment="1">
      <alignment wrapText="1"/>
    </xf>
    <xf numFmtId="0" fontId="0" fillId="0" borderId="0" xfId="0" applyBorder="1" applyAlignment="1"/>
    <xf numFmtId="0" fontId="9" fillId="0" borderId="5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2" fontId="0" fillId="0" borderId="10" xfId="0" applyNumberFormat="1" applyFill="1" applyBorder="1" applyAlignment="1"/>
    <xf numFmtId="0" fontId="14" fillId="0" borderId="0" xfId="0" applyFont="1" applyFill="1"/>
    <xf numFmtId="0" fontId="14" fillId="0" borderId="5" xfId="0" applyFont="1" applyFill="1" applyBorder="1"/>
    <xf numFmtId="0" fontId="14" fillId="0" borderId="10" xfId="0" applyFont="1" applyFill="1" applyBorder="1"/>
    <xf numFmtId="0" fontId="1" fillId="0" borderId="5" xfId="0" applyFont="1" applyFill="1" applyBorder="1" applyAlignment="1"/>
    <xf numFmtId="0" fontId="15" fillId="0" borderId="5" xfId="0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14" fillId="0" borderId="0" xfId="0" applyFont="1" applyFill="1" applyBorder="1"/>
    <xf numFmtId="2" fontId="1" fillId="0" borderId="5" xfId="0" applyNumberFormat="1" applyFont="1" applyFill="1" applyBorder="1"/>
    <xf numFmtId="0" fontId="15" fillId="0" borderId="5" xfId="0" applyFont="1" applyFill="1" applyBorder="1"/>
    <xf numFmtId="0" fontId="2" fillId="0" borderId="5" xfId="1" applyFill="1" applyBorder="1" applyAlignment="1">
      <alignment vertical="top" wrapText="1"/>
    </xf>
    <xf numFmtId="2" fontId="0" fillId="0" borderId="5" xfId="0" applyNumberFormat="1" applyFill="1" applyBorder="1"/>
    <xf numFmtId="0" fontId="15" fillId="0" borderId="5" xfId="0" applyFont="1" applyBorder="1"/>
    <xf numFmtId="0" fontId="14" fillId="0" borderId="5" xfId="0" applyFont="1" applyBorder="1"/>
    <xf numFmtId="0" fontId="2" fillId="0" borderId="0" xfId="1" applyAlignment="1">
      <alignment vertical="center"/>
    </xf>
    <xf numFmtId="0" fontId="3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/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/>
    </xf>
    <xf numFmtId="0" fontId="19" fillId="0" borderId="5" xfId="0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right" vertical="center" wrapText="1"/>
    </xf>
    <xf numFmtId="0" fontId="3" fillId="0" borderId="5" xfId="0" applyFont="1" applyBorder="1"/>
    <xf numFmtId="164" fontId="3" fillId="0" borderId="5" xfId="0" applyNumberFormat="1" applyFont="1" applyBorder="1"/>
    <xf numFmtId="0" fontId="5" fillId="0" borderId="5" xfId="0" applyFont="1" applyBorder="1"/>
    <xf numFmtId="0" fontId="0" fillId="0" borderId="5" xfId="0" applyBorder="1" applyAlignment="1">
      <alignment wrapText="1"/>
    </xf>
    <xf numFmtId="0" fontId="5" fillId="0" borderId="6" xfId="0" applyFont="1" applyBorder="1"/>
    <xf numFmtId="0" fontId="0" fillId="0" borderId="6" xfId="0" applyFont="1" applyFill="1" applyBorder="1"/>
    <xf numFmtId="0" fontId="0" fillId="0" borderId="6" xfId="0" applyBorder="1"/>
    <xf numFmtId="0" fontId="0" fillId="0" borderId="6" xfId="0" applyBorder="1" applyAlignment="1">
      <alignment wrapText="1"/>
    </xf>
    <xf numFmtId="0" fontId="1" fillId="0" borderId="5" xfId="0" applyFont="1" applyBorder="1" applyAlignment="1">
      <alignment wrapText="1"/>
    </xf>
    <xf numFmtId="164" fontId="0" fillId="0" borderId="5" xfId="0" applyNumberFormat="1" applyBorder="1"/>
    <xf numFmtId="164" fontId="14" fillId="0" borderId="5" xfId="0" applyNumberFormat="1" applyFont="1" applyBorder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20" fillId="0" borderId="5" xfId="0" applyFont="1" applyFill="1" applyBorder="1"/>
    <xf numFmtId="2" fontId="0" fillId="0" borderId="5" xfId="0" applyNumberFormat="1" applyBorder="1"/>
    <xf numFmtId="2" fontId="0" fillId="0" borderId="0" xfId="0" applyNumberFormat="1" applyFill="1"/>
    <xf numFmtId="164" fontId="0" fillId="0" borderId="5" xfId="0" applyNumberFormat="1" applyFill="1" applyBorder="1"/>
    <xf numFmtId="0" fontId="18" fillId="0" borderId="5" xfId="0" applyFont="1" applyFill="1" applyBorder="1" applyAlignment="1">
      <alignment horizontal="center" wrapText="1"/>
    </xf>
    <xf numFmtId="166" fontId="0" fillId="0" borderId="5" xfId="0" applyNumberFormat="1" applyBorder="1"/>
    <xf numFmtId="0" fontId="21" fillId="0" borderId="5" xfId="0" applyFont="1" applyFill="1" applyBorder="1"/>
    <xf numFmtId="0" fontId="1" fillId="2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4" fillId="0" borderId="5" xfId="0" applyFont="1" applyFill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142876</xdr:rowOff>
    </xdr:from>
    <xdr:to>
      <xdr:col>5</xdr:col>
      <xdr:colOff>523550</xdr:colOff>
      <xdr:row>34</xdr:row>
      <xdr:rowOff>123826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DDBD62FF-D23B-22BC-6A02-5222591D2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62576"/>
          <a:ext cx="4866950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22</xdr:row>
      <xdr:rowOff>85725</xdr:rowOff>
    </xdr:from>
    <xdr:to>
      <xdr:col>1</xdr:col>
      <xdr:colOff>595159</xdr:colOff>
      <xdr:row>28</xdr:row>
      <xdr:rowOff>142875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FD568F6-B6B1-D3A4-72CF-1275F52CE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086225"/>
          <a:ext cx="2319184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middeldatabasen.dk/product.asp?productID=72442" TargetMode="External"/><Relationship Id="rId299" Type="http://schemas.openxmlformats.org/officeDocument/2006/relationships/hyperlink" Target="https://middeldatabasen.dk/product.asp?productID=72438" TargetMode="External"/><Relationship Id="rId21" Type="http://schemas.openxmlformats.org/officeDocument/2006/relationships/hyperlink" Target="https://middeldatabasen.dk/product.asp?productID=61082" TargetMode="External"/><Relationship Id="rId63" Type="http://schemas.openxmlformats.org/officeDocument/2006/relationships/hyperlink" Target="https://middeldatabasen.dk/product.asp?productID=51249" TargetMode="External"/><Relationship Id="rId159" Type="http://schemas.openxmlformats.org/officeDocument/2006/relationships/hyperlink" Target="https://middeldatabasen.dk/product.asp?productID=51305" TargetMode="External"/><Relationship Id="rId324" Type="http://schemas.openxmlformats.org/officeDocument/2006/relationships/hyperlink" Target="https://middeldatabasen.dk/product.asp?productID=72373" TargetMode="External"/><Relationship Id="rId366" Type="http://schemas.openxmlformats.org/officeDocument/2006/relationships/hyperlink" Target="https://middeldatabasen.dk/product.asp?productID=51326" TargetMode="External"/><Relationship Id="rId170" Type="http://schemas.openxmlformats.org/officeDocument/2006/relationships/hyperlink" Target="https://middeldatabasen.dk/product.asp?productID=51271" TargetMode="External"/><Relationship Id="rId226" Type="http://schemas.openxmlformats.org/officeDocument/2006/relationships/hyperlink" Target="https://middeldatabasen.dk/product.asp?productID=50759" TargetMode="External"/><Relationship Id="rId433" Type="http://schemas.openxmlformats.org/officeDocument/2006/relationships/hyperlink" Target="https://middeldatabasen.dk/product.asp?productID=70128" TargetMode="External"/><Relationship Id="rId268" Type="http://schemas.openxmlformats.org/officeDocument/2006/relationships/hyperlink" Target="https://middeldatabasen.dk/product.asp?productID=61194" TargetMode="External"/><Relationship Id="rId475" Type="http://schemas.openxmlformats.org/officeDocument/2006/relationships/hyperlink" Target="https://middeldatabasen.dk/product.asp?productID=51272" TargetMode="External"/><Relationship Id="rId32" Type="http://schemas.openxmlformats.org/officeDocument/2006/relationships/hyperlink" Target="https://middeldatabasen.dk/product.asp?productID=51267" TargetMode="External"/><Relationship Id="rId74" Type="http://schemas.openxmlformats.org/officeDocument/2006/relationships/hyperlink" Target="https://middeldatabasen.dk/product.asp?productID=100243" TargetMode="External"/><Relationship Id="rId128" Type="http://schemas.openxmlformats.org/officeDocument/2006/relationships/hyperlink" Target="https://middeldatabasen.dk/product.asp?productID=61200" TargetMode="External"/><Relationship Id="rId335" Type="http://schemas.openxmlformats.org/officeDocument/2006/relationships/hyperlink" Target="https://middeldatabasen.dk/product.asp?productID=72459" TargetMode="External"/><Relationship Id="rId377" Type="http://schemas.openxmlformats.org/officeDocument/2006/relationships/hyperlink" Target="https://middeldatabasen.dk/product.asp?productID=50130" TargetMode="External"/><Relationship Id="rId5" Type="http://schemas.openxmlformats.org/officeDocument/2006/relationships/hyperlink" Target="https://middeldatabasen.dk/product.asp?productID=60036" TargetMode="External"/><Relationship Id="rId181" Type="http://schemas.openxmlformats.org/officeDocument/2006/relationships/hyperlink" Target="https://middeldatabasen.dk/product.asp?productID=72498" TargetMode="External"/><Relationship Id="rId237" Type="http://schemas.openxmlformats.org/officeDocument/2006/relationships/hyperlink" Target="https://middeldatabasen.dk/product.asp?productID=50965" TargetMode="External"/><Relationship Id="rId402" Type="http://schemas.openxmlformats.org/officeDocument/2006/relationships/hyperlink" Target="https://middeldatabasen.dk/product.asp?productID=72469" TargetMode="External"/><Relationship Id="rId279" Type="http://schemas.openxmlformats.org/officeDocument/2006/relationships/hyperlink" Target="https://middeldatabasen.dk/product.asp?productID=72468" TargetMode="External"/><Relationship Id="rId444" Type="http://schemas.openxmlformats.org/officeDocument/2006/relationships/hyperlink" Target="https://middeldatabasen.dk/product.asp?productID=80026" TargetMode="External"/><Relationship Id="rId43" Type="http://schemas.openxmlformats.org/officeDocument/2006/relationships/hyperlink" Target="https://middeldatabasen.dk/product.asp?productID=72380" TargetMode="External"/><Relationship Id="rId139" Type="http://schemas.openxmlformats.org/officeDocument/2006/relationships/hyperlink" Target="https://middeldatabasen.dk/product.asp?productID=50918" TargetMode="External"/><Relationship Id="rId290" Type="http://schemas.openxmlformats.org/officeDocument/2006/relationships/hyperlink" Target="https://middeldatabasen.dk/product.asp?productID=51258" TargetMode="External"/><Relationship Id="rId304" Type="http://schemas.openxmlformats.org/officeDocument/2006/relationships/hyperlink" Target="https://middeldatabasen.dk/product.asp?productID=51288" TargetMode="External"/><Relationship Id="rId346" Type="http://schemas.openxmlformats.org/officeDocument/2006/relationships/hyperlink" Target="https://middeldatabasen.dk/product.asp?productID=51065" TargetMode="External"/><Relationship Id="rId388" Type="http://schemas.openxmlformats.org/officeDocument/2006/relationships/hyperlink" Target="https://middeldatabasen.dk/product.asp?productID=51319" TargetMode="External"/><Relationship Id="rId85" Type="http://schemas.openxmlformats.org/officeDocument/2006/relationships/hyperlink" Target="https://middeldatabasen.dk/product.asp?productID=72371" TargetMode="External"/><Relationship Id="rId150" Type="http://schemas.openxmlformats.org/officeDocument/2006/relationships/hyperlink" Target="https://middeldatabasen.dk/product.asp?productID=72369" TargetMode="External"/><Relationship Id="rId192" Type="http://schemas.openxmlformats.org/officeDocument/2006/relationships/hyperlink" Target="https://middeldatabasen.dk/product.asp?productID=61108" TargetMode="External"/><Relationship Id="rId206" Type="http://schemas.openxmlformats.org/officeDocument/2006/relationships/hyperlink" Target="https://middeldatabasen.dk/product.asp?productID=51268" TargetMode="External"/><Relationship Id="rId413" Type="http://schemas.openxmlformats.org/officeDocument/2006/relationships/hyperlink" Target="https://middeldatabasen.dk/product.asp?productID=50765" TargetMode="External"/><Relationship Id="rId248" Type="http://schemas.openxmlformats.org/officeDocument/2006/relationships/hyperlink" Target="https://middeldatabasen.dk/product.asp?productID=50809" TargetMode="External"/><Relationship Id="rId455" Type="http://schemas.openxmlformats.org/officeDocument/2006/relationships/hyperlink" Target="https://middeldatabasen.dk/product.asp?productID=61179" TargetMode="External"/><Relationship Id="rId12" Type="http://schemas.openxmlformats.org/officeDocument/2006/relationships/hyperlink" Target="https://middeldatabasen.dk/product.asp?productID=70015" TargetMode="External"/><Relationship Id="rId108" Type="http://schemas.openxmlformats.org/officeDocument/2006/relationships/hyperlink" Target="https://middeldatabasen.dk/product.asp?productID=72203" TargetMode="External"/><Relationship Id="rId315" Type="http://schemas.openxmlformats.org/officeDocument/2006/relationships/hyperlink" Target="https://middeldatabasen.dk/product.asp?productID=80112" TargetMode="External"/><Relationship Id="rId357" Type="http://schemas.openxmlformats.org/officeDocument/2006/relationships/hyperlink" Target="https://middeldatabasen.dk/product.asp?productID=50466" TargetMode="External"/><Relationship Id="rId54" Type="http://schemas.openxmlformats.org/officeDocument/2006/relationships/hyperlink" Target="https://middeldatabasen.dk/product.asp?productID=50571" TargetMode="External"/><Relationship Id="rId96" Type="http://schemas.openxmlformats.org/officeDocument/2006/relationships/hyperlink" Target="https://middeldatabasen.dk/product.asp?productID=72475" TargetMode="External"/><Relationship Id="rId161" Type="http://schemas.openxmlformats.org/officeDocument/2006/relationships/hyperlink" Target="https://middeldatabasen.dk/product.asp?productID=51280" TargetMode="External"/><Relationship Id="rId217" Type="http://schemas.openxmlformats.org/officeDocument/2006/relationships/hyperlink" Target="https://middeldatabasen.dk/product.asp?productID=80092" TargetMode="External"/><Relationship Id="rId399" Type="http://schemas.openxmlformats.org/officeDocument/2006/relationships/hyperlink" Target="https://middeldatabasen.dk/product.asp?productID=51192" TargetMode="External"/><Relationship Id="rId259" Type="http://schemas.openxmlformats.org/officeDocument/2006/relationships/hyperlink" Target="https://middeldatabasen.dk/product.asp?productID=72377" TargetMode="External"/><Relationship Id="rId424" Type="http://schemas.openxmlformats.org/officeDocument/2006/relationships/hyperlink" Target="https://middeldatabasen.dk/product.asp?productID=72302" TargetMode="External"/><Relationship Id="rId466" Type="http://schemas.openxmlformats.org/officeDocument/2006/relationships/hyperlink" Target="https://middeldatabasen.dk/product.asp?productID=72330" TargetMode="External"/><Relationship Id="rId23" Type="http://schemas.openxmlformats.org/officeDocument/2006/relationships/hyperlink" Target="https://middeldatabasen.dk/product.asp?productID=72419" TargetMode="External"/><Relationship Id="rId119" Type="http://schemas.openxmlformats.org/officeDocument/2006/relationships/hyperlink" Target="https://middeldatabasen.dk/product.asp?productID=51275" TargetMode="External"/><Relationship Id="rId270" Type="http://schemas.openxmlformats.org/officeDocument/2006/relationships/hyperlink" Target="https://middeldatabasen.dk/product.asp?productID=100268" TargetMode="External"/><Relationship Id="rId326" Type="http://schemas.openxmlformats.org/officeDocument/2006/relationships/hyperlink" Target="https://middeldatabasen.dk/product.asp?productID=72454" TargetMode="External"/><Relationship Id="rId65" Type="http://schemas.openxmlformats.org/officeDocument/2006/relationships/hyperlink" Target="https://middeldatabasen.dk/product.asp?productID=72432" TargetMode="External"/><Relationship Id="rId130" Type="http://schemas.openxmlformats.org/officeDocument/2006/relationships/hyperlink" Target="https://middeldatabasen.dk/product.asp?productID=51285" TargetMode="External"/><Relationship Id="rId368" Type="http://schemas.openxmlformats.org/officeDocument/2006/relationships/hyperlink" Target="https://middeldatabasen.dk/product.asp?productID=72290" TargetMode="External"/><Relationship Id="rId172" Type="http://schemas.openxmlformats.org/officeDocument/2006/relationships/hyperlink" Target="https://middeldatabasen.dk/product.asp?productID=51283" TargetMode="External"/><Relationship Id="rId228" Type="http://schemas.openxmlformats.org/officeDocument/2006/relationships/hyperlink" Target="https://middeldatabasen.dk/product.asp?productID=72298" TargetMode="External"/><Relationship Id="rId435" Type="http://schemas.openxmlformats.org/officeDocument/2006/relationships/hyperlink" Target="https://middeldatabasen.dk/product.asp?productID=61088" TargetMode="External"/><Relationship Id="rId477" Type="http://schemas.openxmlformats.org/officeDocument/2006/relationships/hyperlink" Target="https://middeldatabasen.dk/product.asp?productID=51180" TargetMode="External"/><Relationship Id="rId13" Type="http://schemas.openxmlformats.org/officeDocument/2006/relationships/hyperlink" Target="https://middeldatabasen.dk/product.asp?productID=50997" TargetMode="External"/><Relationship Id="rId109" Type="http://schemas.openxmlformats.org/officeDocument/2006/relationships/hyperlink" Target="https://middeldatabasen.dk/product.asp?productID=61111" TargetMode="External"/><Relationship Id="rId260" Type="http://schemas.openxmlformats.org/officeDocument/2006/relationships/hyperlink" Target="https://middeldatabasen.dk/product.asp?productID=72376" TargetMode="External"/><Relationship Id="rId281" Type="http://schemas.openxmlformats.org/officeDocument/2006/relationships/hyperlink" Target="https://middeldatabasen.dk/product.asp?productID=72390" TargetMode="External"/><Relationship Id="rId316" Type="http://schemas.openxmlformats.org/officeDocument/2006/relationships/hyperlink" Target="https://middeldatabasen.dk/product.asp?productID=72393" TargetMode="External"/><Relationship Id="rId337" Type="http://schemas.openxmlformats.org/officeDocument/2006/relationships/hyperlink" Target="https://middeldatabasen.dk/product.asp?productID=72363" TargetMode="External"/><Relationship Id="rId34" Type="http://schemas.openxmlformats.org/officeDocument/2006/relationships/hyperlink" Target="https://middeldatabasen.dk/product.asp?productID=61191" TargetMode="External"/><Relationship Id="rId55" Type="http://schemas.openxmlformats.org/officeDocument/2006/relationships/hyperlink" Target="https://middeldatabasen.dk/product.asp?productID=51203" TargetMode="External"/><Relationship Id="rId76" Type="http://schemas.openxmlformats.org/officeDocument/2006/relationships/hyperlink" Target="https://middeldatabasen.dk/product.asp?productID=50675" TargetMode="External"/><Relationship Id="rId97" Type="http://schemas.openxmlformats.org/officeDocument/2006/relationships/hyperlink" Target="https://middeldatabasen.dk/product.asp?productID=72202" TargetMode="External"/><Relationship Id="rId120" Type="http://schemas.openxmlformats.org/officeDocument/2006/relationships/hyperlink" Target="https://middeldatabasen.dk/product.asp?productID=51202" TargetMode="External"/><Relationship Id="rId141" Type="http://schemas.openxmlformats.org/officeDocument/2006/relationships/hyperlink" Target="https://middeldatabasen.dk/product.asp?productID=50916" TargetMode="External"/><Relationship Id="rId358" Type="http://schemas.openxmlformats.org/officeDocument/2006/relationships/hyperlink" Target="https://middeldatabasen.dk/product.asp?productID=51324" TargetMode="External"/><Relationship Id="rId379" Type="http://schemas.openxmlformats.org/officeDocument/2006/relationships/hyperlink" Target="https://middeldatabasen.dk/product.asp?productID=51142" TargetMode="External"/><Relationship Id="rId7" Type="http://schemas.openxmlformats.org/officeDocument/2006/relationships/hyperlink" Target="https://middeldatabasen.dk/product.asp?productID=51237" TargetMode="External"/><Relationship Id="rId162" Type="http://schemas.openxmlformats.org/officeDocument/2006/relationships/hyperlink" Target="https://middeldatabasen.dk/product.asp?productID=51247" TargetMode="External"/><Relationship Id="rId183" Type="http://schemas.openxmlformats.org/officeDocument/2006/relationships/hyperlink" Target="https://middeldatabasen.dk/product.asp?productID=61118" TargetMode="External"/><Relationship Id="rId218" Type="http://schemas.openxmlformats.org/officeDocument/2006/relationships/hyperlink" Target="https://middeldatabasen.dk/product.asp?productID=72395" TargetMode="External"/><Relationship Id="rId239" Type="http://schemas.openxmlformats.org/officeDocument/2006/relationships/hyperlink" Target="https://middeldatabasen.dk/product.asp?productID=72280" TargetMode="External"/><Relationship Id="rId390" Type="http://schemas.openxmlformats.org/officeDocument/2006/relationships/hyperlink" Target="https://middeldatabasen.dk/product.asp?productID=51317" TargetMode="External"/><Relationship Id="rId404" Type="http://schemas.openxmlformats.org/officeDocument/2006/relationships/hyperlink" Target="https://middeldatabasen.dk/product.asp?productID=61138" TargetMode="External"/><Relationship Id="rId425" Type="http://schemas.openxmlformats.org/officeDocument/2006/relationships/hyperlink" Target="https://middeldatabasen.dk/product.asp?productID=72407" TargetMode="External"/><Relationship Id="rId446" Type="http://schemas.openxmlformats.org/officeDocument/2006/relationships/hyperlink" Target="https://middeldatabasen.dk/product.asp?productID=110008" TargetMode="External"/><Relationship Id="rId467" Type="http://schemas.openxmlformats.org/officeDocument/2006/relationships/hyperlink" Target="https://middeldatabasen.dk/product.asp?productID=72426" TargetMode="External"/><Relationship Id="rId250" Type="http://schemas.openxmlformats.org/officeDocument/2006/relationships/hyperlink" Target="https://middeldatabasen.dk/product.asp?productID=51227" TargetMode="External"/><Relationship Id="rId271" Type="http://schemas.openxmlformats.org/officeDocument/2006/relationships/hyperlink" Target="https://middeldatabasen.dk/product.asp?productID=51240" TargetMode="External"/><Relationship Id="rId292" Type="http://schemas.openxmlformats.org/officeDocument/2006/relationships/hyperlink" Target="https://middeldatabasen.dk/product.asp?productID=61019" TargetMode="External"/><Relationship Id="rId306" Type="http://schemas.openxmlformats.org/officeDocument/2006/relationships/hyperlink" Target="https://middeldatabasen.dk/product.asp?productID=51154" TargetMode="External"/><Relationship Id="rId24" Type="http://schemas.openxmlformats.org/officeDocument/2006/relationships/hyperlink" Target="https://middeldatabasen.dk/product.asp?productID=72476" TargetMode="External"/><Relationship Id="rId45" Type="http://schemas.openxmlformats.org/officeDocument/2006/relationships/hyperlink" Target="https://middeldatabasen.dk/product.asp?productID=51106" TargetMode="External"/><Relationship Id="rId66" Type="http://schemas.openxmlformats.org/officeDocument/2006/relationships/hyperlink" Target="https://middeldatabasen.dk/product.asp?productID=50912" TargetMode="External"/><Relationship Id="rId87" Type="http://schemas.openxmlformats.org/officeDocument/2006/relationships/hyperlink" Target="https://middeldatabasen.dk/product.asp?productID=60088" TargetMode="External"/><Relationship Id="rId110" Type="http://schemas.openxmlformats.org/officeDocument/2006/relationships/hyperlink" Target="https://middeldatabasen.dk/product.asp?productID=50338" TargetMode="External"/><Relationship Id="rId131" Type="http://schemas.openxmlformats.org/officeDocument/2006/relationships/hyperlink" Target="https://middeldatabasen.dk/product.asp?productID=60909" TargetMode="External"/><Relationship Id="rId327" Type="http://schemas.openxmlformats.org/officeDocument/2006/relationships/hyperlink" Target="https://middeldatabasen.dk/product.asp?productID=61210" TargetMode="External"/><Relationship Id="rId348" Type="http://schemas.openxmlformats.org/officeDocument/2006/relationships/hyperlink" Target="https://middeldatabasen.dk/product.asp?productID=70151" TargetMode="External"/><Relationship Id="rId369" Type="http://schemas.openxmlformats.org/officeDocument/2006/relationships/hyperlink" Target="https://middeldatabasen.dk/product.asp?productID=72347" TargetMode="External"/><Relationship Id="rId152" Type="http://schemas.openxmlformats.org/officeDocument/2006/relationships/hyperlink" Target="https://middeldatabasen.dk/product.asp?productID=50857" TargetMode="External"/><Relationship Id="rId173" Type="http://schemas.openxmlformats.org/officeDocument/2006/relationships/hyperlink" Target="https://middeldatabasen.dk/product.asp?productID=50103" TargetMode="External"/><Relationship Id="rId194" Type="http://schemas.openxmlformats.org/officeDocument/2006/relationships/hyperlink" Target="https://middeldatabasen.dk/product.asp?productID=80060" TargetMode="External"/><Relationship Id="rId208" Type="http://schemas.openxmlformats.org/officeDocument/2006/relationships/hyperlink" Target="https://middeldatabasen.dk/product.asp?productID=61074" TargetMode="External"/><Relationship Id="rId229" Type="http://schemas.openxmlformats.org/officeDocument/2006/relationships/hyperlink" Target="https://middeldatabasen.dk/product.asp?productID=72286" TargetMode="External"/><Relationship Id="rId380" Type="http://schemas.openxmlformats.org/officeDocument/2006/relationships/hyperlink" Target="https://middeldatabasen.dk/product.asp?productID=51211" TargetMode="External"/><Relationship Id="rId415" Type="http://schemas.openxmlformats.org/officeDocument/2006/relationships/hyperlink" Target="https://middeldatabasen.dk/product.asp?productID=61205" TargetMode="External"/><Relationship Id="rId436" Type="http://schemas.openxmlformats.org/officeDocument/2006/relationships/hyperlink" Target="https://middeldatabasen.dk/product.asp?productID=80010" TargetMode="External"/><Relationship Id="rId457" Type="http://schemas.openxmlformats.org/officeDocument/2006/relationships/hyperlink" Target="https://middeldatabasen.dk/product.asp?productID=72489" TargetMode="External"/><Relationship Id="rId240" Type="http://schemas.openxmlformats.org/officeDocument/2006/relationships/hyperlink" Target="https://middeldatabasen.dk/product.asp?productID=100259" TargetMode="External"/><Relationship Id="rId261" Type="http://schemas.openxmlformats.org/officeDocument/2006/relationships/hyperlink" Target="https://middeldatabasen.dk/product.asp?productID=80098" TargetMode="External"/><Relationship Id="rId478" Type="http://schemas.openxmlformats.org/officeDocument/2006/relationships/hyperlink" Target="https://www.osti.gov/servlets/purl/1797915" TargetMode="External"/><Relationship Id="rId14" Type="http://schemas.openxmlformats.org/officeDocument/2006/relationships/hyperlink" Target="https://middeldatabasen.dk/product.asp?productID=51290" TargetMode="External"/><Relationship Id="rId35" Type="http://schemas.openxmlformats.org/officeDocument/2006/relationships/hyperlink" Target="https://middeldatabasen.dk/product.asp?productID=61204" TargetMode="External"/><Relationship Id="rId56" Type="http://schemas.openxmlformats.org/officeDocument/2006/relationships/hyperlink" Target="https://middeldatabasen.dk/product.asp?productID=61207" TargetMode="External"/><Relationship Id="rId77" Type="http://schemas.openxmlformats.org/officeDocument/2006/relationships/hyperlink" Target="https://middeldatabasen.dk/product.asp?productID=51006" TargetMode="External"/><Relationship Id="rId100" Type="http://schemas.openxmlformats.org/officeDocument/2006/relationships/hyperlink" Target="https://middeldatabasen.dk/product.asp?productID=72408" TargetMode="External"/><Relationship Id="rId282" Type="http://schemas.openxmlformats.org/officeDocument/2006/relationships/hyperlink" Target="https://middeldatabasen.dk/product.asp?productID=72486" TargetMode="External"/><Relationship Id="rId317" Type="http://schemas.openxmlformats.org/officeDocument/2006/relationships/hyperlink" Target="https://middeldatabasen.dk/product.asp?productID=70167" TargetMode="External"/><Relationship Id="rId338" Type="http://schemas.openxmlformats.org/officeDocument/2006/relationships/hyperlink" Target="https://middeldatabasen.dk/product.asp?productID=50335" TargetMode="External"/><Relationship Id="rId359" Type="http://schemas.openxmlformats.org/officeDocument/2006/relationships/hyperlink" Target="https://middeldatabasen.dk/product.asp?productID=72368" TargetMode="External"/><Relationship Id="rId8" Type="http://schemas.openxmlformats.org/officeDocument/2006/relationships/hyperlink" Target="https://middeldatabasen.dk/product.asp?productID=61185" TargetMode="External"/><Relationship Id="rId98" Type="http://schemas.openxmlformats.org/officeDocument/2006/relationships/hyperlink" Target="https://middeldatabasen.dk/product.asp?productID=80005" TargetMode="External"/><Relationship Id="rId121" Type="http://schemas.openxmlformats.org/officeDocument/2006/relationships/hyperlink" Target="https://middeldatabasen.dk/product.asp?productID=51200" TargetMode="External"/><Relationship Id="rId142" Type="http://schemas.openxmlformats.org/officeDocument/2006/relationships/hyperlink" Target="https://middeldatabasen.dk/product.asp?productID=70163" TargetMode="External"/><Relationship Id="rId163" Type="http://schemas.openxmlformats.org/officeDocument/2006/relationships/hyperlink" Target="https://middeldatabasen.dk/product.asp?productID=51090" TargetMode="External"/><Relationship Id="rId184" Type="http://schemas.openxmlformats.org/officeDocument/2006/relationships/hyperlink" Target="https://middeldatabasen.dk/product.asp?productID=50956" TargetMode="External"/><Relationship Id="rId219" Type="http://schemas.openxmlformats.org/officeDocument/2006/relationships/hyperlink" Target="https://middeldatabasen.dk/product.asp?productID=72402" TargetMode="External"/><Relationship Id="rId370" Type="http://schemas.openxmlformats.org/officeDocument/2006/relationships/hyperlink" Target="https://middeldatabasen.dk/product.asp?productID=51278" TargetMode="External"/><Relationship Id="rId391" Type="http://schemas.openxmlformats.org/officeDocument/2006/relationships/hyperlink" Target="https://middeldatabasen.dk/product.asp?productID=50927" TargetMode="External"/><Relationship Id="rId405" Type="http://schemas.openxmlformats.org/officeDocument/2006/relationships/hyperlink" Target="https://middeldatabasen.dk/product.asp?productID=80095" TargetMode="External"/><Relationship Id="rId426" Type="http://schemas.openxmlformats.org/officeDocument/2006/relationships/hyperlink" Target="https://middeldatabasen.dk/product.asp?productID=100272" TargetMode="External"/><Relationship Id="rId447" Type="http://schemas.openxmlformats.org/officeDocument/2006/relationships/hyperlink" Target="https://middeldatabasen.dk/product.asp?productID=110009" TargetMode="External"/><Relationship Id="rId230" Type="http://schemas.openxmlformats.org/officeDocument/2006/relationships/hyperlink" Target="https://middeldatabasen.dk/product.asp?productID=72285" TargetMode="External"/><Relationship Id="rId251" Type="http://schemas.openxmlformats.org/officeDocument/2006/relationships/hyperlink" Target="https://middeldatabasen.dk/product.asp?productID=50043" TargetMode="External"/><Relationship Id="rId468" Type="http://schemas.openxmlformats.org/officeDocument/2006/relationships/hyperlink" Target="https://middeldatabasen.dk/product.asp?productID=61062" TargetMode="External"/><Relationship Id="rId25" Type="http://schemas.openxmlformats.org/officeDocument/2006/relationships/hyperlink" Target="https://middeldatabasen.dk/product.asp?productID=50842" TargetMode="External"/><Relationship Id="rId46" Type="http://schemas.openxmlformats.org/officeDocument/2006/relationships/hyperlink" Target="https://middeldatabasen.dk/product.asp?productID=51105" TargetMode="External"/><Relationship Id="rId67" Type="http://schemas.openxmlformats.org/officeDocument/2006/relationships/hyperlink" Target="https://middeldatabasen.dk/product.asp?productID=70129" TargetMode="External"/><Relationship Id="rId272" Type="http://schemas.openxmlformats.org/officeDocument/2006/relationships/hyperlink" Target="https://middeldatabasen.dk/product.asp?productID=80089" TargetMode="External"/><Relationship Id="rId293" Type="http://schemas.openxmlformats.org/officeDocument/2006/relationships/hyperlink" Target="https://middeldatabasen.dk/product.asp?productID=61120" TargetMode="External"/><Relationship Id="rId307" Type="http://schemas.openxmlformats.org/officeDocument/2006/relationships/hyperlink" Target="https://middeldatabasen.dk/product.asp?productID=51155" TargetMode="External"/><Relationship Id="rId328" Type="http://schemas.openxmlformats.org/officeDocument/2006/relationships/hyperlink" Target="https://middeldatabasen.dk/product.asp?productID=80059" TargetMode="External"/><Relationship Id="rId349" Type="http://schemas.openxmlformats.org/officeDocument/2006/relationships/hyperlink" Target="https://middeldatabasen.dk/product.asp?productID=72416" TargetMode="External"/><Relationship Id="rId88" Type="http://schemas.openxmlformats.org/officeDocument/2006/relationships/hyperlink" Target="https://middeldatabasen.dk/product.asp?productID=80099" TargetMode="External"/><Relationship Id="rId111" Type="http://schemas.openxmlformats.org/officeDocument/2006/relationships/hyperlink" Target="https://middeldatabasen.dk/product.asp?productID=100279" TargetMode="External"/><Relationship Id="rId132" Type="http://schemas.openxmlformats.org/officeDocument/2006/relationships/hyperlink" Target="https://middeldatabasen.dk/product.asp?productID=50324" TargetMode="External"/><Relationship Id="rId153" Type="http://schemas.openxmlformats.org/officeDocument/2006/relationships/hyperlink" Target="https://middeldatabasen.dk/product.asp?productID=72409" TargetMode="External"/><Relationship Id="rId174" Type="http://schemas.openxmlformats.org/officeDocument/2006/relationships/hyperlink" Target="https://middeldatabasen.dk/product.asp?productID=51270" TargetMode="External"/><Relationship Id="rId195" Type="http://schemas.openxmlformats.org/officeDocument/2006/relationships/hyperlink" Target="https://middeldatabasen.dk/product.asp?productID=50945" TargetMode="External"/><Relationship Id="rId209" Type="http://schemas.openxmlformats.org/officeDocument/2006/relationships/hyperlink" Target="https://middeldatabasen.dk/product.asp?productID=70140" TargetMode="External"/><Relationship Id="rId360" Type="http://schemas.openxmlformats.org/officeDocument/2006/relationships/hyperlink" Target="https://middeldatabasen.dk/product.asp?productID=51286" TargetMode="External"/><Relationship Id="rId381" Type="http://schemas.openxmlformats.org/officeDocument/2006/relationships/hyperlink" Target="https://middeldatabasen.dk/product.asp?productID=51072" TargetMode="External"/><Relationship Id="rId416" Type="http://schemas.openxmlformats.org/officeDocument/2006/relationships/hyperlink" Target="https://middeldatabasen.dk/product.asp?productID=50947" TargetMode="External"/><Relationship Id="rId220" Type="http://schemas.openxmlformats.org/officeDocument/2006/relationships/hyperlink" Target="https://middeldatabasen.dk/product.asp?productID=72253" TargetMode="External"/><Relationship Id="rId241" Type="http://schemas.openxmlformats.org/officeDocument/2006/relationships/hyperlink" Target="https://middeldatabasen.dk/product.asp?productID=72231" TargetMode="External"/><Relationship Id="rId437" Type="http://schemas.openxmlformats.org/officeDocument/2006/relationships/hyperlink" Target="https://middeldatabasen.dk/product.asp?productID=51161" TargetMode="External"/><Relationship Id="rId458" Type="http://schemas.openxmlformats.org/officeDocument/2006/relationships/hyperlink" Target="https://middeldatabasen.dk/product.asp?productID=50307" TargetMode="External"/><Relationship Id="rId479" Type="http://schemas.openxmlformats.org/officeDocument/2006/relationships/hyperlink" Target="../../01_Arbejdsmappe/behy/Plastforbrug-i-landbrug-og-gartneri-2019-10-24.pdf" TargetMode="External"/><Relationship Id="rId15" Type="http://schemas.openxmlformats.org/officeDocument/2006/relationships/hyperlink" Target="https://middeldatabasen.dk/product.asp?productID=70111" TargetMode="External"/><Relationship Id="rId36" Type="http://schemas.openxmlformats.org/officeDocument/2006/relationships/hyperlink" Target="https://middeldatabasen.dk/product.asp?productID=72480" TargetMode="External"/><Relationship Id="rId57" Type="http://schemas.openxmlformats.org/officeDocument/2006/relationships/hyperlink" Target="https://middeldatabasen.dk/product.asp?productID=61029" TargetMode="External"/><Relationship Id="rId262" Type="http://schemas.openxmlformats.org/officeDocument/2006/relationships/hyperlink" Target="https://middeldatabasen.dk/product.asp?productID=72296" TargetMode="External"/><Relationship Id="rId283" Type="http://schemas.openxmlformats.org/officeDocument/2006/relationships/hyperlink" Target="https://middeldatabasen.dk/product.asp?productID=51314" TargetMode="External"/><Relationship Id="rId318" Type="http://schemas.openxmlformats.org/officeDocument/2006/relationships/hyperlink" Target="https://middeldatabasen.dk/product.asp?productID=72479" TargetMode="External"/><Relationship Id="rId339" Type="http://schemas.openxmlformats.org/officeDocument/2006/relationships/hyperlink" Target="https://middeldatabasen.dk/product.asp?productID=80108" TargetMode="External"/><Relationship Id="rId78" Type="http://schemas.openxmlformats.org/officeDocument/2006/relationships/hyperlink" Target="https://middeldatabasen.dk/product.asp?productID=80003" TargetMode="External"/><Relationship Id="rId99" Type="http://schemas.openxmlformats.org/officeDocument/2006/relationships/hyperlink" Target="https://middeldatabasen.dk/product.asp?productID=80004" TargetMode="External"/><Relationship Id="rId101" Type="http://schemas.openxmlformats.org/officeDocument/2006/relationships/hyperlink" Target="https://middeldatabasen.dk/product.asp?productID=60940" TargetMode="External"/><Relationship Id="rId122" Type="http://schemas.openxmlformats.org/officeDocument/2006/relationships/hyperlink" Target="https://middeldatabasen.dk/product.asp?productID=72352" TargetMode="External"/><Relationship Id="rId143" Type="http://schemas.openxmlformats.org/officeDocument/2006/relationships/hyperlink" Target="https://middeldatabasen.dk/product.asp?productID=50391" TargetMode="External"/><Relationship Id="rId164" Type="http://schemas.openxmlformats.org/officeDocument/2006/relationships/hyperlink" Target="https://middeldatabasen.dk/product.asp?productID=50321" TargetMode="External"/><Relationship Id="rId185" Type="http://schemas.openxmlformats.org/officeDocument/2006/relationships/hyperlink" Target="https://middeldatabasen.dk/product.asp?productID=51274" TargetMode="External"/><Relationship Id="rId350" Type="http://schemas.openxmlformats.org/officeDocument/2006/relationships/hyperlink" Target="https://middeldatabasen.dk/product.asp?productID=72274" TargetMode="External"/><Relationship Id="rId371" Type="http://schemas.openxmlformats.org/officeDocument/2006/relationships/hyperlink" Target="https://middeldatabasen.dk/product.asp?productID=51178" TargetMode="External"/><Relationship Id="rId406" Type="http://schemas.openxmlformats.org/officeDocument/2006/relationships/hyperlink" Target="https://middeldatabasen.dk/product.asp?productID=80070" TargetMode="External"/><Relationship Id="rId9" Type="http://schemas.openxmlformats.org/officeDocument/2006/relationships/hyperlink" Target="https://middeldatabasen.dk/product.asp?productID=80079" TargetMode="External"/><Relationship Id="rId210" Type="http://schemas.openxmlformats.org/officeDocument/2006/relationships/hyperlink" Target="https://middeldatabasen.dk/product.asp?productID=72294" TargetMode="External"/><Relationship Id="rId392" Type="http://schemas.openxmlformats.org/officeDocument/2006/relationships/hyperlink" Target="https://middeldatabasen.dk/product.asp?productID=72284" TargetMode="External"/><Relationship Id="rId427" Type="http://schemas.openxmlformats.org/officeDocument/2006/relationships/hyperlink" Target="https://middeldatabasen.dk/product.asp?productID=51061" TargetMode="External"/><Relationship Id="rId448" Type="http://schemas.openxmlformats.org/officeDocument/2006/relationships/hyperlink" Target="https://middeldatabasen.dk/product.asp?productID=72429" TargetMode="External"/><Relationship Id="rId469" Type="http://schemas.openxmlformats.org/officeDocument/2006/relationships/hyperlink" Target="https://middeldatabasen.dk/product.asp?productID=72370" TargetMode="External"/><Relationship Id="rId26" Type="http://schemas.openxmlformats.org/officeDocument/2006/relationships/hyperlink" Target="https://middeldatabasen.dk/product.asp?productID=72451" TargetMode="External"/><Relationship Id="rId231" Type="http://schemas.openxmlformats.org/officeDocument/2006/relationships/hyperlink" Target="https://middeldatabasen.dk/product.asp?productID=50959" TargetMode="External"/><Relationship Id="rId252" Type="http://schemas.openxmlformats.org/officeDocument/2006/relationships/hyperlink" Target="https://middeldatabasen.dk/product.asp?productID=61080" TargetMode="External"/><Relationship Id="rId273" Type="http://schemas.openxmlformats.org/officeDocument/2006/relationships/hyperlink" Target="https://middeldatabasen.dk/product.asp?productID=80069" TargetMode="External"/><Relationship Id="rId294" Type="http://schemas.openxmlformats.org/officeDocument/2006/relationships/hyperlink" Target="https://middeldatabasen.dk/product.asp?productID=80102" TargetMode="External"/><Relationship Id="rId308" Type="http://schemas.openxmlformats.org/officeDocument/2006/relationships/hyperlink" Target="https://middeldatabasen.dk/product.asp?productID=50107" TargetMode="External"/><Relationship Id="rId329" Type="http://schemas.openxmlformats.org/officeDocument/2006/relationships/hyperlink" Target="https://middeldatabasen.dk/product.asp?productID=51306" TargetMode="External"/><Relationship Id="rId480" Type="http://schemas.openxmlformats.org/officeDocument/2006/relationships/printerSettings" Target="../printerSettings/printerSettings2.bin"/><Relationship Id="rId47" Type="http://schemas.openxmlformats.org/officeDocument/2006/relationships/hyperlink" Target="https://middeldatabasen.dk/product.asp?productID=100277" TargetMode="External"/><Relationship Id="rId68" Type="http://schemas.openxmlformats.org/officeDocument/2006/relationships/hyperlink" Target="https://middeldatabasen.dk/product.asp?productID=72178" TargetMode="External"/><Relationship Id="rId89" Type="http://schemas.openxmlformats.org/officeDocument/2006/relationships/hyperlink" Target="https://middeldatabasen.dk/product.asp?productID=60990" TargetMode="External"/><Relationship Id="rId112" Type="http://schemas.openxmlformats.org/officeDocument/2006/relationships/hyperlink" Target="https://middeldatabasen.dk/product.asp?productID=72437" TargetMode="External"/><Relationship Id="rId133" Type="http://schemas.openxmlformats.org/officeDocument/2006/relationships/hyperlink" Target="https://middeldatabasen.dk/product.asp?productID=61146" TargetMode="External"/><Relationship Id="rId154" Type="http://schemas.openxmlformats.org/officeDocument/2006/relationships/hyperlink" Target="https://middeldatabasen.dk/product.asp?productID=72300" TargetMode="External"/><Relationship Id="rId175" Type="http://schemas.openxmlformats.org/officeDocument/2006/relationships/hyperlink" Target="https://middeldatabasen.dk/product.asp?productID=61221" TargetMode="External"/><Relationship Id="rId340" Type="http://schemas.openxmlformats.org/officeDocument/2006/relationships/hyperlink" Target="https://middeldatabasen.dk/product.asp?productID=50411" TargetMode="External"/><Relationship Id="rId361" Type="http://schemas.openxmlformats.org/officeDocument/2006/relationships/hyperlink" Target="https://middeldatabasen.dk/product.asp?productID=51004" TargetMode="External"/><Relationship Id="rId196" Type="http://schemas.openxmlformats.org/officeDocument/2006/relationships/hyperlink" Target="https://middeldatabasen.dk/product.asp?productID=51295" TargetMode="External"/><Relationship Id="rId200" Type="http://schemas.openxmlformats.org/officeDocument/2006/relationships/hyperlink" Target="https://middeldatabasen.dk/product.asp?productID=72348" TargetMode="External"/><Relationship Id="rId382" Type="http://schemas.openxmlformats.org/officeDocument/2006/relationships/hyperlink" Target="https://middeldatabasen.dk/product.asp?productID=51253" TargetMode="External"/><Relationship Id="rId417" Type="http://schemas.openxmlformats.org/officeDocument/2006/relationships/hyperlink" Target="https://middeldatabasen.dk/product.asp?productID=61134" TargetMode="External"/><Relationship Id="rId438" Type="http://schemas.openxmlformats.org/officeDocument/2006/relationships/hyperlink" Target="https://middeldatabasen.dk/product.asp?productID=51217" TargetMode="External"/><Relationship Id="rId459" Type="http://schemas.openxmlformats.org/officeDocument/2006/relationships/hyperlink" Target="https://middeldatabasen.dk/product.asp?productID=51109" TargetMode="External"/><Relationship Id="rId16" Type="http://schemas.openxmlformats.org/officeDocument/2006/relationships/hyperlink" Target="https://middeldatabasen.dk/product.asp?productID=72435" TargetMode="External"/><Relationship Id="rId221" Type="http://schemas.openxmlformats.org/officeDocument/2006/relationships/hyperlink" Target="https://middeldatabasen.dk/product.asp?productID=80061" TargetMode="External"/><Relationship Id="rId242" Type="http://schemas.openxmlformats.org/officeDocument/2006/relationships/hyperlink" Target="https://middeldatabasen.dk/product.asp?productID=72441" TargetMode="External"/><Relationship Id="rId263" Type="http://schemas.openxmlformats.org/officeDocument/2006/relationships/hyperlink" Target="https://middeldatabasen.dk/product.asp?productID=72430" TargetMode="External"/><Relationship Id="rId284" Type="http://schemas.openxmlformats.org/officeDocument/2006/relationships/hyperlink" Target="https://middeldatabasen.dk/product.asp?productID=51321" TargetMode="External"/><Relationship Id="rId319" Type="http://schemas.openxmlformats.org/officeDocument/2006/relationships/hyperlink" Target="https://middeldatabasen.dk/product.asp?productID=72361" TargetMode="External"/><Relationship Id="rId470" Type="http://schemas.openxmlformats.org/officeDocument/2006/relationships/hyperlink" Target="https://middeldatabasen.dk/product.asp?productID=72465" TargetMode="External"/><Relationship Id="rId37" Type="http://schemas.openxmlformats.org/officeDocument/2006/relationships/hyperlink" Target="https://middeldatabasen.dk/product.asp?productID=61213" TargetMode="External"/><Relationship Id="rId58" Type="http://schemas.openxmlformats.org/officeDocument/2006/relationships/hyperlink" Target="https://middeldatabasen.dk/product.asp?productID=80032" TargetMode="External"/><Relationship Id="rId79" Type="http://schemas.openxmlformats.org/officeDocument/2006/relationships/hyperlink" Target="https://middeldatabasen.dk/product.asp?productID=51181" TargetMode="External"/><Relationship Id="rId102" Type="http://schemas.openxmlformats.org/officeDocument/2006/relationships/hyperlink" Target="https://middeldatabasen.dk/product.asp?productID=61131" TargetMode="External"/><Relationship Id="rId123" Type="http://schemas.openxmlformats.org/officeDocument/2006/relationships/hyperlink" Target="https://middeldatabasen.dk/product.asp?productID=72477" TargetMode="External"/><Relationship Id="rId144" Type="http://schemas.openxmlformats.org/officeDocument/2006/relationships/hyperlink" Target="https://middeldatabasen.dk/product.asp?productID=61015" TargetMode="External"/><Relationship Id="rId330" Type="http://schemas.openxmlformats.org/officeDocument/2006/relationships/hyperlink" Target="https://middeldatabasen.dk/product.asp?productID=51179" TargetMode="External"/><Relationship Id="rId90" Type="http://schemas.openxmlformats.org/officeDocument/2006/relationships/hyperlink" Target="https://middeldatabasen.dk/product.asp?productID=80115" TargetMode="External"/><Relationship Id="rId165" Type="http://schemas.openxmlformats.org/officeDocument/2006/relationships/hyperlink" Target="https://middeldatabasen.dk/product.asp?productID=51264" TargetMode="External"/><Relationship Id="rId186" Type="http://schemas.openxmlformats.org/officeDocument/2006/relationships/hyperlink" Target="https://middeldatabasen.dk/product.asp?productID=72169" TargetMode="External"/><Relationship Id="rId351" Type="http://schemas.openxmlformats.org/officeDocument/2006/relationships/hyperlink" Target="https://middeldatabasen.dk/product.asp?productID=72464" TargetMode="External"/><Relationship Id="rId372" Type="http://schemas.openxmlformats.org/officeDocument/2006/relationships/hyperlink" Target="https://middeldatabasen.dk/product.asp?productID=72283" TargetMode="External"/><Relationship Id="rId393" Type="http://schemas.openxmlformats.org/officeDocument/2006/relationships/hyperlink" Target="https://middeldatabasen.dk/product.asp?productID=51293" TargetMode="External"/><Relationship Id="rId407" Type="http://schemas.openxmlformats.org/officeDocument/2006/relationships/hyperlink" Target="https://middeldatabasen.dk/product.asp?productID=61208" TargetMode="External"/><Relationship Id="rId428" Type="http://schemas.openxmlformats.org/officeDocument/2006/relationships/hyperlink" Target="https://middeldatabasen.dk/product.asp?productID=61189" TargetMode="External"/><Relationship Id="rId449" Type="http://schemas.openxmlformats.org/officeDocument/2006/relationships/hyperlink" Target="https://middeldatabasen.dk/product.asp?productID=80107" TargetMode="External"/><Relationship Id="rId211" Type="http://schemas.openxmlformats.org/officeDocument/2006/relationships/hyperlink" Target="https://middeldatabasen.dk/product.asp?productID=51023" TargetMode="External"/><Relationship Id="rId232" Type="http://schemas.openxmlformats.org/officeDocument/2006/relationships/hyperlink" Target="https://middeldatabasen.dk/product.asp?productID=72364" TargetMode="External"/><Relationship Id="rId253" Type="http://schemas.openxmlformats.org/officeDocument/2006/relationships/hyperlink" Target="https://middeldatabasen.dk/product.asp?productID=61202" TargetMode="External"/><Relationship Id="rId274" Type="http://schemas.openxmlformats.org/officeDocument/2006/relationships/hyperlink" Target="https://middeldatabasen.dk/product.asp?productID=51113" TargetMode="External"/><Relationship Id="rId295" Type="http://schemas.openxmlformats.org/officeDocument/2006/relationships/hyperlink" Target="https://middeldatabasen.dk/product.asp?productID=51005" TargetMode="External"/><Relationship Id="rId309" Type="http://schemas.openxmlformats.org/officeDocument/2006/relationships/hyperlink" Target="https://middeldatabasen.dk/product.asp?productID=51064" TargetMode="External"/><Relationship Id="rId460" Type="http://schemas.openxmlformats.org/officeDocument/2006/relationships/hyperlink" Target="https://middeldatabasen.dk/product.asp?productID=51110" TargetMode="External"/><Relationship Id="rId27" Type="http://schemas.openxmlformats.org/officeDocument/2006/relationships/hyperlink" Target="https://middeldatabasen.dk/product.asp?productID=51251" TargetMode="External"/><Relationship Id="rId48" Type="http://schemas.openxmlformats.org/officeDocument/2006/relationships/hyperlink" Target="https://middeldatabasen.dk/product.asp?productID=50703" TargetMode="External"/><Relationship Id="rId69" Type="http://schemas.openxmlformats.org/officeDocument/2006/relationships/hyperlink" Target="https://middeldatabasen.dk/product.asp?productID=61124" TargetMode="External"/><Relationship Id="rId113" Type="http://schemas.openxmlformats.org/officeDocument/2006/relationships/hyperlink" Target="https://middeldatabasen.dk/product.asp?productID=100252" TargetMode="External"/><Relationship Id="rId134" Type="http://schemas.openxmlformats.org/officeDocument/2006/relationships/hyperlink" Target="https://middeldatabasen.dk/product.asp?productID=61197" TargetMode="External"/><Relationship Id="rId320" Type="http://schemas.openxmlformats.org/officeDocument/2006/relationships/hyperlink" Target="https://middeldatabasen.dk/product.asp?productID=72326" TargetMode="External"/><Relationship Id="rId80" Type="http://schemas.openxmlformats.org/officeDocument/2006/relationships/hyperlink" Target="https://middeldatabasen.dk/product.asp?productID=51282" TargetMode="External"/><Relationship Id="rId155" Type="http://schemas.openxmlformats.org/officeDocument/2006/relationships/hyperlink" Target="https://middeldatabasen.dk/product.asp?productID=50994" TargetMode="External"/><Relationship Id="rId176" Type="http://schemas.openxmlformats.org/officeDocument/2006/relationships/hyperlink" Target="https://middeldatabasen.dk/product.asp?productID=51219" TargetMode="External"/><Relationship Id="rId197" Type="http://schemas.openxmlformats.org/officeDocument/2006/relationships/hyperlink" Target="https://middeldatabasen.dk/product.asp?productID=61023" TargetMode="External"/><Relationship Id="rId341" Type="http://schemas.openxmlformats.org/officeDocument/2006/relationships/hyperlink" Target="https://middeldatabasen.dk/product.asp?productID=51262" TargetMode="External"/><Relationship Id="rId362" Type="http://schemas.openxmlformats.org/officeDocument/2006/relationships/hyperlink" Target="https://middeldatabasen.dk/product.asp?productID=100242" TargetMode="External"/><Relationship Id="rId383" Type="http://schemas.openxmlformats.org/officeDocument/2006/relationships/hyperlink" Target="https://middeldatabasen.dk/product.asp?productID=51212" TargetMode="External"/><Relationship Id="rId418" Type="http://schemas.openxmlformats.org/officeDocument/2006/relationships/hyperlink" Target="https://middeldatabasen.dk/product.asp?productID=61199" TargetMode="External"/><Relationship Id="rId439" Type="http://schemas.openxmlformats.org/officeDocument/2006/relationships/hyperlink" Target="https://middeldatabasen.dk/product.asp?productID=51100" TargetMode="External"/><Relationship Id="rId201" Type="http://schemas.openxmlformats.org/officeDocument/2006/relationships/hyperlink" Target="https://middeldatabasen.dk/product.asp?productID=50977" TargetMode="External"/><Relationship Id="rId222" Type="http://schemas.openxmlformats.org/officeDocument/2006/relationships/hyperlink" Target="https://middeldatabasen.dk/product.asp?productID=50802" TargetMode="External"/><Relationship Id="rId243" Type="http://schemas.openxmlformats.org/officeDocument/2006/relationships/hyperlink" Target="https://middeldatabasen.dk/product.asp?productID=72287" TargetMode="External"/><Relationship Id="rId264" Type="http://schemas.openxmlformats.org/officeDocument/2006/relationships/hyperlink" Target="https://middeldatabasen.dk/product.asp?productID=51235" TargetMode="External"/><Relationship Id="rId285" Type="http://schemas.openxmlformats.org/officeDocument/2006/relationships/hyperlink" Target="https://middeldatabasen.dk/product.asp?productID=80111" TargetMode="External"/><Relationship Id="rId450" Type="http://schemas.openxmlformats.org/officeDocument/2006/relationships/hyperlink" Target="https://middeldatabasen.dk/product.asp?productID=51255" TargetMode="External"/><Relationship Id="rId471" Type="http://schemas.openxmlformats.org/officeDocument/2006/relationships/hyperlink" Target="https://middeldatabasen.dk/product.asp?productID=72410" TargetMode="External"/><Relationship Id="rId17" Type="http://schemas.openxmlformats.org/officeDocument/2006/relationships/hyperlink" Target="https://middeldatabasen.dk/product.asp?productID=72491" TargetMode="External"/><Relationship Id="rId38" Type="http://schemas.openxmlformats.org/officeDocument/2006/relationships/hyperlink" Target="https://middeldatabasen.dk/product.asp?productID=72401" TargetMode="External"/><Relationship Id="rId59" Type="http://schemas.openxmlformats.org/officeDocument/2006/relationships/hyperlink" Target="https://middeldatabasen.dk/product.asp?productID=51225" TargetMode="External"/><Relationship Id="rId103" Type="http://schemas.openxmlformats.org/officeDocument/2006/relationships/hyperlink" Target="https://middeldatabasen.dk/product.asp?productID=61130" TargetMode="External"/><Relationship Id="rId124" Type="http://schemas.openxmlformats.org/officeDocument/2006/relationships/hyperlink" Target="https://middeldatabasen.dk/product.asp?productID=61220" TargetMode="External"/><Relationship Id="rId310" Type="http://schemas.openxmlformats.org/officeDocument/2006/relationships/hyperlink" Target="https://middeldatabasen.dk/product.asp?productID=51301" TargetMode="External"/><Relationship Id="rId70" Type="http://schemas.openxmlformats.org/officeDocument/2006/relationships/hyperlink" Target="https://middeldatabasen.dk/product.asp?productID=80072" TargetMode="External"/><Relationship Id="rId91" Type="http://schemas.openxmlformats.org/officeDocument/2006/relationships/hyperlink" Target="https://middeldatabasen.dk/product.asp?productID=51246" TargetMode="External"/><Relationship Id="rId145" Type="http://schemas.openxmlformats.org/officeDocument/2006/relationships/hyperlink" Target="https://middeldatabasen.dk/product.asp?productID=50950" TargetMode="External"/><Relationship Id="rId166" Type="http://schemas.openxmlformats.org/officeDocument/2006/relationships/hyperlink" Target="https://middeldatabasen.dk/product.asp?productID=50450" TargetMode="External"/><Relationship Id="rId187" Type="http://schemas.openxmlformats.org/officeDocument/2006/relationships/hyperlink" Target="https://middeldatabasen.dk/product.asp?productID=61141" TargetMode="External"/><Relationship Id="rId331" Type="http://schemas.openxmlformats.org/officeDocument/2006/relationships/hyperlink" Target="https://middeldatabasen.dk/product.asp?productID=72434" TargetMode="External"/><Relationship Id="rId352" Type="http://schemas.openxmlformats.org/officeDocument/2006/relationships/hyperlink" Target="https://middeldatabasen.dk/product.asp?productID=61216" TargetMode="External"/><Relationship Id="rId373" Type="http://schemas.openxmlformats.org/officeDocument/2006/relationships/hyperlink" Target="https://middeldatabasen.dk/product.asp?productID=72423" TargetMode="External"/><Relationship Id="rId394" Type="http://schemas.openxmlformats.org/officeDocument/2006/relationships/hyperlink" Target="https://middeldatabasen.dk/product.asp?productID=51299" TargetMode="External"/><Relationship Id="rId408" Type="http://schemas.openxmlformats.org/officeDocument/2006/relationships/hyperlink" Target="https://middeldatabasen.dk/product.asp?productID=80109" TargetMode="External"/><Relationship Id="rId429" Type="http://schemas.openxmlformats.org/officeDocument/2006/relationships/hyperlink" Target="https://middeldatabasen.dk/product.asp?productID=61187" TargetMode="External"/><Relationship Id="rId1" Type="http://schemas.openxmlformats.org/officeDocument/2006/relationships/hyperlink" Target="https://middeldatabasen.dk/product.asp?productID=80116" TargetMode="External"/><Relationship Id="rId212" Type="http://schemas.openxmlformats.org/officeDocument/2006/relationships/hyperlink" Target="https://middeldatabasen.dk/product.asp?productID=51114" TargetMode="External"/><Relationship Id="rId233" Type="http://schemas.openxmlformats.org/officeDocument/2006/relationships/hyperlink" Target="https://middeldatabasen.dk/product.asp?productID=80093" TargetMode="External"/><Relationship Id="rId254" Type="http://schemas.openxmlformats.org/officeDocument/2006/relationships/hyperlink" Target="https://middeldatabasen.dk/product.asp?productID=61222" TargetMode="External"/><Relationship Id="rId440" Type="http://schemas.openxmlformats.org/officeDocument/2006/relationships/hyperlink" Target="https://middeldatabasen.dk/product.asp?productID=50866" TargetMode="External"/><Relationship Id="rId28" Type="http://schemas.openxmlformats.org/officeDocument/2006/relationships/hyperlink" Target="https://middeldatabasen.dk/product.asp?productID=51245" TargetMode="External"/><Relationship Id="rId49" Type="http://schemas.openxmlformats.org/officeDocument/2006/relationships/hyperlink" Target="https://middeldatabasen.dk/product.asp?productID=51238" TargetMode="External"/><Relationship Id="rId114" Type="http://schemas.openxmlformats.org/officeDocument/2006/relationships/hyperlink" Target="https://middeldatabasen.dk/product.asp?productID=100271" TargetMode="External"/><Relationship Id="rId275" Type="http://schemas.openxmlformats.org/officeDocument/2006/relationships/hyperlink" Target="https://middeldatabasen.dk/product.asp?productID=61181" TargetMode="External"/><Relationship Id="rId296" Type="http://schemas.openxmlformats.org/officeDocument/2006/relationships/hyperlink" Target="https://middeldatabasen.dk/product.asp?productID=72440" TargetMode="External"/><Relationship Id="rId300" Type="http://schemas.openxmlformats.org/officeDocument/2006/relationships/hyperlink" Target="https://middeldatabasen.dk/product.asp?productID=61190" TargetMode="External"/><Relationship Id="rId461" Type="http://schemas.openxmlformats.org/officeDocument/2006/relationships/hyperlink" Target="https://middeldatabasen.dk/product.asp?productID=50871" TargetMode="External"/><Relationship Id="rId60" Type="http://schemas.openxmlformats.org/officeDocument/2006/relationships/hyperlink" Target="https://middeldatabasen.dk/product.asp?productID=61184" TargetMode="External"/><Relationship Id="rId81" Type="http://schemas.openxmlformats.org/officeDocument/2006/relationships/hyperlink" Target="https://middeldatabasen.dk/product.asp?productID=51303" TargetMode="External"/><Relationship Id="rId135" Type="http://schemas.openxmlformats.org/officeDocument/2006/relationships/hyperlink" Target="https://middeldatabasen.dk/product.asp?productID=61195" TargetMode="External"/><Relationship Id="rId156" Type="http://schemas.openxmlformats.org/officeDocument/2006/relationships/hyperlink" Target="https://middeldatabasen.dk/product.asp?productID=72450" TargetMode="External"/><Relationship Id="rId177" Type="http://schemas.openxmlformats.org/officeDocument/2006/relationships/hyperlink" Target="https://middeldatabasen.dk/product.asp?productID=50777" TargetMode="External"/><Relationship Id="rId198" Type="http://schemas.openxmlformats.org/officeDocument/2006/relationships/hyperlink" Target="https://middeldatabasen.dk/product.asp?productID=80113" TargetMode="External"/><Relationship Id="rId321" Type="http://schemas.openxmlformats.org/officeDocument/2006/relationships/hyperlink" Target="https://middeldatabasen.dk/product.asp?productID=72391" TargetMode="External"/><Relationship Id="rId342" Type="http://schemas.openxmlformats.org/officeDocument/2006/relationships/hyperlink" Target="https://middeldatabasen.dk/product.asp?productID=51066" TargetMode="External"/><Relationship Id="rId363" Type="http://schemas.openxmlformats.org/officeDocument/2006/relationships/hyperlink" Target="https://middeldatabasen.dk/product.asp?productID=100246" TargetMode="External"/><Relationship Id="rId384" Type="http://schemas.openxmlformats.org/officeDocument/2006/relationships/hyperlink" Target="https://middeldatabasen.dk/product.asp?productID=50630" TargetMode="External"/><Relationship Id="rId419" Type="http://schemas.openxmlformats.org/officeDocument/2006/relationships/hyperlink" Target="https://middeldatabasen.dk/product.asp?productID=72497" TargetMode="External"/><Relationship Id="rId202" Type="http://schemas.openxmlformats.org/officeDocument/2006/relationships/hyperlink" Target="https://middeldatabasen.dk/product.asp?productID=50978" TargetMode="External"/><Relationship Id="rId223" Type="http://schemas.openxmlformats.org/officeDocument/2006/relationships/hyperlink" Target="https://middeldatabasen.dk/product.asp?productID=61110" TargetMode="External"/><Relationship Id="rId244" Type="http://schemas.openxmlformats.org/officeDocument/2006/relationships/hyperlink" Target="https://middeldatabasen.dk/product.asp?productID=61182" TargetMode="External"/><Relationship Id="rId430" Type="http://schemas.openxmlformats.org/officeDocument/2006/relationships/hyperlink" Target="https://middeldatabasen.dk/product.asp?productID=72466" TargetMode="External"/><Relationship Id="rId18" Type="http://schemas.openxmlformats.org/officeDocument/2006/relationships/hyperlink" Target="https://middeldatabasen.dk/product.asp?productID=80066" TargetMode="External"/><Relationship Id="rId39" Type="http://schemas.openxmlformats.org/officeDocument/2006/relationships/hyperlink" Target="https://middeldatabasen.dk/product.asp?productID=61211" TargetMode="External"/><Relationship Id="rId265" Type="http://schemas.openxmlformats.org/officeDocument/2006/relationships/hyperlink" Target="https://middeldatabasen.dk/product.asp?productID=51302" TargetMode="External"/><Relationship Id="rId286" Type="http://schemas.openxmlformats.org/officeDocument/2006/relationships/hyperlink" Target="https://middeldatabasen.dk/product.asp?productID=80053" TargetMode="External"/><Relationship Id="rId451" Type="http://schemas.openxmlformats.org/officeDocument/2006/relationships/hyperlink" Target="https://middeldatabasen.dk/product.asp?productID=51276" TargetMode="External"/><Relationship Id="rId472" Type="http://schemas.openxmlformats.org/officeDocument/2006/relationships/hyperlink" Target="https://middeldatabasen.dk/product.asp?productID=80088" TargetMode="External"/><Relationship Id="rId50" Type="http://schemas.openxmlformats.org/officeDocument/2006/relationships/hyperlink" Target="https://middeldatabasen.dk/product.asp?productID=72233" TargetMode="External"/><Relationship Id="rId104" Type="http://schemas.openxmlformats.org/officeDocument/2006/relationships/hyperlink" Target="https://middeldatabasen.dk/product.asp?productID=61132" TargetMode="External"/><Relationship Id="rId125" Type="http://schemas.openxmlformats.org/officeDocument/2006/relationships/hyperlink" Target="https://middeldatabasen.dk/product.asp?productID=51047" TargetMode="External"/><Relationship Id="rId146" Type="http://schemas.openxmlformats.org/officeDocument/2006/relationships/hyperlink" Target="https://middeldatabasen.dk/product.asp?productID=51325" TargetMode="External"/><Relationship Id="rId167" Type="http://schemas.openxmlformats.org/officeDocument/2006/relationships/hyperlink" Target="https://middeldatabasen.dk/product.asp?productID=51261" TargetMode="External"/><Relationship Id="rId188" Type="http://schemas.openxmlformats.org/officeDocument/2006/relationships/hyperlink" Target="https://middeldatabasen.dk/product.asp?productID=51172" TargetMode="External"/><Relationship Id="rId311" Type="http://schemas.openxmlformats.org/officeDocument/2006/relationships/hyperlink" Target="https://middeldatabasen.dk/product.asp?productID=51196" TargetMode="External"/><Relationship Id="rId332" Type="http://schemas.openxmlformats.org/officeDocument/2006/relationships/hyperlink" Target="https://middeldatabasen.dk/product.asp?productID=72490" TargetMode="External"/><Relationship Id="rId353" Type="http://schemas.openxmlformats.org/officeDocument/2006/relationships/hyperlink" Target="https://middeldatabasen.dk/product.asp?productID=61218" TargetMode="External"/><Relationship Id="rId374" Type="http://schemas.openxmlformats.org/officeDocument/2006/relationships/hyperlink" Target="https://middeldatabasen.dk/product.asp?productID=100016" TargetMode="External"/><Relationship Id="rId395" Type="http://schemas.openxmlformats.org/officeDocument/2006/relationships/hyperlink" Target="https://middeldatabasen.dk/product.asp?productID=51298" TargetMode="External"/><Relationship Id="rId409" Type="http://schemas.openxmlformats.org/officeDocument/2006/relationships/hyperlink" Target="https://middeldatabasen.dk/product.asp?productID=61186" TargetMode="External"/><Relationship Id="rId71" Type="http://schemas.openxmlformats.org/officeDocument/2006/relationships/hyperlink" Target="https://middeldatabasen.dk/product.asp?productID=50710" TargetMode="External"/><Relationship Id="rId92" Type="http://schemas.openxmlformats.org/officeDocument/2006/relationships/hyperlink" Target="https://middeldatabasen.dk/product.asp?productID=51197" TargetMode="External"/><Relationship Id="rId213" Type="http://schemas.openxmlformats.org/officeDocument/2006/relationships/hyperlink" Target="https://middeldatabasen.dk/product.asp?productID=51169" TargetMode="External"/><Relationship Id="rId234" Type="http://schemas.openxmlformats.org/officeDocument/2006/relationships/hyperlink" Target="https://middeldatabasen.dk/product.asp?productID=72359" TargetMode="External"/><Relationship Id="rId420" Type="http://schemas.openxmlformats.org/officeDocument/2006/relationships/hyperlink" Target="https://middeldatabasen.dk/product.asp?productID=72372" TargetMode="External"/><Relationship Id="rId2" Type="http://schemas.openxmlformats.org/officeDocument/2006/relationships/hyperlink" Target="https://middeldatabasen.dk/product.asp?productID=51300" TargetMode="External"/><Relationship Id="rId29" Type="http://schemas.openxmlformats.org/officeDocument/2006/relationships/hyperlink" Target="https://middeldatabasen.dk/product.asp?productID=51257" TargetMode="External"/><Relationship Id="rId255" Type="http://schemas.openxmlformats.org/officeDocument/2006/relationships/hyperlink" Target="https://middeldatabasen.dk/product.asp?productID=50606" TargetMode="External"/><Relationship Id="rId276" Type="http://schemas.openxmlformats.org/officeDocument/2006/relationships/hyperlink" Target="https://middeldatabasen.dk/product.asp?productID=51190" TargetMode="External"/><Relationship Id="rId297" Type="http://schemas.openxmlformats.org/officeDocument/2006/relationships/hyperlink" Target="https://middeldatabasen.dk/product.asp?productID=72427" TargetMode="External"/><Relationship Id="rId441" Type="http://schemas.openxmlformats.org/officeDocument/2006/relationships/hyperlink" Target="https://middeldatabasen.dk/product.asp?productID=51297" TargetMode="External"/><Relationship Id="rId462" Type="http://schemas.openxmlformats.org/officeDocument/2006/relationships/hyperlink" Target="https://middeldatabasen.dk/product.asp?productID=50909" TargetMode="External"/><Relationship Id="rId40" Type="http://schemas.openxmlformats.org/officeDocument/2006/relationships/hyperlink" Target="https://middeldatabasen.dk/product.asp?productID=72398" TargetMode="External"/><Relationship Id="rId115" Type="http://schemas.openxmlformats.org/officeDocument/2006/relationships/hyperlink" Target="https://middeldatabasen.dk/product.asp?productID=50834" TargetMode="External"/><Relationship Id="rId136" Type="http://schemas.openxmlformats.org/officeDocument/2006/relationships/hyperlink" Target="https://middeldatabasen.dk/product.asp?productID=61217" TargetMode="External"/><Relationship Id="rId157" Type="http://schemas.openxmlformats.org/officeDocument/2006/relationships/hyperlink" Target="https://middeldatabasen.dk/product.asp?productID=51226" TargetMode="External"/><Relationship Id="rId178" Type="http://schemas.openxmlformats.org/officeDocument/2006/relationships/hyperlink" Target="https://middeldatabasen.dk/product.asp?productID=51104" TargetMode="External"/><Relationship Id="rId301" Type="http://schemas.openxmlformats.org/officeDocument/2006/relationships/hyperlink" Target="https://middeldatabasen.dk/product.asp?productID=61193" TargetMode="External"/><Relationship Id="rId322" Type="http://schemas.openxmlformats.org/officeDocument/2006/relationships/hyperlink" Target="https://middeldatabasen.dk/product.asp?productID=50876" TargetMode="External"/><Relationship Id="rId343" Type="http://schemas.openxmlformats.org/officeDocument/2006/relationships/hyperlink" Target="https://middeldatabasen.dk/product.asp?productID=72420" TargetMode="External"/><Relationship Id="rId364" Type="http://schemas.openxmlformats.org/officeDocument/2006/relationships/hyperlink" Target="https://middeldatabasen.dk/product.asp?productID=80091" TargetMode="External"/><Relationship Id="rId61" Type="http://schemas.openxmlformats.org/officeDocument/2006/relationships/hyperlink" Target="https://middeldatabasen.dk/product.asp?productID=50113" TargetMode="External"/><Relationship Id="rId82" Type="http://schemas.openxmlformats.org/officeDocument/2006/relationships/hyperlink" Target="https://middeldatabasen.dk/product.asp?productID=80101" TargetMode="External"/><Relationship Id="rId199" Type="http://schemas.openxmlformats.org/officeDocument/2006/relationships/hyperlink" Target="https://middeldatabasen.dk/product.asp?productID=70068" TargetMode="External"/><Relationship Id="rId203" Type="http://schemas.openxmlformats.org/officeDocument/2006/relationships/hyperlink" Target="https://middeldatabasen.dk/product.asp?productID=61214" TargetMode="External"/><Relationship Id="rId385" Type="http://schemas.openxmlformats.org/officeDocument/2006/relationships/hyperlink" Target="https://middeldatabasen.dk/product.asp?productID=50776" TargetMode="External"/><Relationship Id="rId19" Type="http://schemas.openxmlformats.org/officeDocument/2006/relationships/hyperlink" Target="https://middeldatabasen.dk/product.asp?productID=61198" TargetMode="External"/><Relationship Id="rId224" Type="http://schemas.openxmlformats.org/officeDocument/2006/relationships/hyperlink" Target="https://middeldatabasen.dk/product.asp?productID=100260" TargetMode="External"/><Relationship Id="rId245" Type="http://schemas.openxmlformats.org/officeDocument/2006/relationships/hyperlink" Target="https://middeldatabasen.dk/product.asp?productID=100266" TargetMode="External"/><Relationship Id="rId266" Type="http://schemas.openxmlformats.org/officeDocument/2006/relationships/hyperlink" Target="https://middeldatabasen.dk/product.asp?productID=51051" TargetMode="External"/><Relationship Id="rId287" Type="http://schemas.openxmlformats.org/officeDocument/2006/relationships/hyperlink" Target="https://middeldatabasen.dk/product.asp?productID=80090" TargetMode="External"/><Relationship Id="rId410" Type="http://schemas.openxmlformats.org/officeDocument/2006/relationships/hyperlink" Target="https://middeldatabasen.dk/product.asp?productID=80034" TargetMode="External"/><Relationship Id="rId431" Type="http://schemas.openxmlformats.org/officeDocument/2006/relationships/hyperlink" Target="https://middeldatabasen.dk/product.asp?productID=51198" TargetMode="External"/><Relationship Id="rId452" Type="http://schemas.openxmlformats.org/officeDocument/2006/relationships/hyperlink" Target="https://middeldatabasen.dk/product.asp?productID=80110" TargetMode="External"/><Relationship Id="rId473" Type="http://schemas.openxmlformats.org/officeDocument/2006/relationships/hyperlink" Target="https://middeldatabasen.dk/product.asp?productID=50996" TargetMode="External"/><Relationship Id="rId30" Type="http://schemas.openxmlformats.org/officeDocument/2006/relationships/hyperlink" Target="https://middeldatabasen.dk/product.asp?productID=51256" TargetMode="External"/><Relationship Id="rId105" Type="http://schemas.openxmlformats.org/officeDocument/2006/relationships/hyperlink" Target="https://middeldatabasen.dk/product.asp?productID=72487" TargetMode="External"/><Relationship Id="rId126" Type="http://schemas.openxmlformats.org/officeDocument/2006/relationships/hyperlink" Target="https://middeldatabasen.dk/product.asp?productID=80096" TargetMode="External"/><Relationship Id="rId147" Type="http://schemas.openxmlformats.org/officeDocument/2006/relationships/hyperlink" Target="https://middeldatabasen.dk/product.asp?productID=50393" TargetMode="External"/><Relationship Id="rId168" Type="http://schemas.openxmlformats.org/officeDocument/2006/relationships/hyperlink" Target="https://middeldatabasen.dk/product.asp?productID=51239" TargetMode="External"/><Relationship Id="rId312" Type="http://schemas.openxmlformats.org/officeDocument/2006/relationships/hyperlink" Target="https://middeldatabasen.dk/product.asp?productID=72189" TargetMode="External"/><Relationship Id="rId333" Type="http://schemas.openxmlformats.org/officeDocument/2006/relationships/hyperlink" Target="https://middeldatabasen.dk/product.asp?productID=80105" TargetMode="External"/><Relationship Id="rId354" Type="http://schemas.openxmlformats.org/officeDocument/2006/relationships/hyperlink" Target="https://middeldatabasen.dk/product.asp?productID=72299" TargetMode="External"/><Relationship Id="rId51" Type="http://schemas.openxmlformats.org/officeDocument/2006/relationships/hyperlink" Target="https://middeldatabasen.dk/product.asp?productID=72378" TargetMode="External"/><Relationship Id="rId72" Type="http://schemas.openxmlformats.org/officeDocument/2006/relationships/hyperlink" Target="https://middeldatabasen.dk/product.asp?productID=80025" TargetMode="External"/><Relationship Id="rId93" Type="http://schemas.openxmlformats.org/officeDocument/2006/relationships/hyperlink" Target="https://middeldatabasen.dk/product.asp?productID=51055" TargetMode="External"/><Relationship Id="rId189" Type="http://schemas.openxmlformats.org/officeDocument/2006/relationships/hyperlink" Target="https://middeldatabasen.dk/product.asp?productID=72288" TargetMode="External"/><Relationship Id="rId375" Type="http://schemas.openxmlformats.org/officeDocument/2006/relationships/hyperlink" Target="https://middeldatabasen.dk/product.asp?productID=100017" TargetMode="External"/><Relationship Id="rId396" Type="http://schemas.openxmlformats.org/officeDocument/2006/relationships/hyperlink" Target="https://middeldatabasen.dk/product.asp?productID=51030" TargetMode="External"/><Relationship Id="rId3" Type="http://schemas.openxmlformats.org/officeDocument/2006/relationships/hyperlink" Target="https://middeldatabasen.dk/product.asp?productID=70123" TargetMode="External"/><Relationship Id="rId214" Type="http://schemas.openxmlformats.org/officeDocument/2006/relationships/hyperlink" Target="https://middeldatabasen.dk/product.asp?productID=72256" TargetMode="External"/><Relationship Id="rId235" Type="http://schemas.openxmlformats.org/officeDocument/2006/relationships/hyperlink" Target="https://middeldatabasen.dk/product.asp?productID=61046" TargetMode="External"/><Relationship Id="rId256" Type="http://schemas.openxmlformats.org/officeDocument/2006/relationships/hyperlink" Target="https://middeldatabasen.dk/product.asp?productID=61063" TargetMode="External"/><Relationship Id="rId277" Type="http://schemas.openxmlformats.org/officeDocument/2006/relationships/hyperlink" Target="https://middeldatabasen.dk/product.asp?productID=50309" TargetMode="External"/><Relationship Id="rId298" Type="http://schemas.openxmlformats.org/officeDocument/2006/relationships/hyperlink" Target="https://middeldatabasen.dk/product.asp?productID=51183" TargetMode="External"/><Relationship Id="rId400" Type="http://schemas.openxmlformats.org/officeDocument/2006/relationships/hyperlink" Target="https://middeldatabasen.dk/product.asp?productID=51128" TargetMode="External"/><Relationship Id="rId421" Type="http://schemas.openxmlformats.org/officeDocument/2006/relationships/hyperlink" Target="https://middeldatabasen.dk/product.asp?productID=51185" TargetMode="External"/><Relationship Id="rId442" Type="http://schemas.openxmlformats.org/officeDocument/2006/relationships/hyperlink" Target="https://middeldatabasen.dk/product.asp?productID=72260" TargetMode="External"/><Relationship Id="rId463" Type="http://schemas.openxmlformats.org/officeDocument/2006/relationships/hyperlink" Target="https://middeldatabasen.dk/product.asp?productID=50921" TargetMode="External"/><Relationship Id="rId116" Type="http://schemas.openxmlformats.org/officeDocument/2006/relationships/hyperlink" Target="https://middeldatabasen.dk/product.asp?productID=72488" TargetMode="External"/><Relationship Id="rId137" Type="http://schemas.openxmlformats.org/officeDocument/2006/relationships/hyperlink" Target="https://middeldatabasen.dk/product.asp?productID=61223" TargetMode="External"/><Relationship Id="rId158" Type="http://schemas.openxmlformats.org/officeDocument/2006/relationships/hyperlink" Target="https://middeldatabasen.dk/product.asp?productID=72483" TargetMode="External"/><Relationship Id="rId302" Type="http://schemas.openxmlformats.org/officeDocument/2006/relationships/hyperlink" Target="https://middeldatabasen.dk/product.asp?productID=61104" TargetMode="External"/><Relationship Id="rId323" Type="http://schemas.openxmlformats.org/officeDocument/2006/relationships/hyperlink" Target="https://middeldatabasen.dk/product.asp?productID=61209" TargetMode="External"/><Relationship Id="rId344" Type="http://schemas.openxmlformats.org/officeDocument/2006/relationships/hyperlink" Target="https://middeldatabasen.dk/product.asp?productID=72200" TargetMode="External"/><Relationship Id="rId20" Type="http://schemas.openxmlformats.org/officeDocument/2006/relationships/hyperlink" Target="https://middeldatabasen.dk/product.asp?productID=100284" TargetMode="External"/><Relationship Id="rId41" Type="http://schemas.openxmlformats.org/officeDocument/2006/relationships/hyperlink" Target="https://middeldatabasen.dk/product.asp?productID=72478" TargetMode="External"/><Relationship Id="rId62" Type="http://schemas.openxmlformats.org/officeDocument/2006/relationships/hyperlink" Target="https://middeldatabasen.dk/product.asp?productID=50980" TargetMode="External"/><Relationship Id="rId83" Type="http://schemas.openxmlformats.org/officeDocument/2006/relationships/hyperlink" Target="https://middeldatabasen.dk/product.asp?productID=51209" TargetMode="External"/><Relationship Id="rId179" Type="http://schemas.openxmlformats.org/officeDocument/2006/relationships/hyperlink" Target="https://middeldatabasen.dk/product.asp?productID=72444" TargetMode="External"/><Relationship Id="rId365" Type="http://schemas.openxmlformats.org/officeDocument/2006/relationships/hyperlink" Target="https://middeldatabasen.dk/product.asp?productID=51323" TargetMode="External"/><Relationship Id="rId386" Type="http://schemas.openxmlformats.org/officeDocument/2006/relationships/hyperlink" Target="https://middeldatabasen.dk/product.asp?productID=51316" TargetMode="External"/><Relationship Id="rId190" Type="http://schemas.openxmlformats.org/officeDocument/2006/relationships/hyperlink" Target="https://middeldatabasen.dk/product.asp?productID=51273" TargetMode="External"/><Relationship Id="rId204" Type="http://schemas.openxmlformats.org/officeDocument/2006/relationships/hyperlink" Target="https://middeldatabasen.dk/product.asp?productID=51099" TargetMode="External"/><Relationship Id="rId225" Type="http://schemas.openxmlformats.org/officeDocument/2006/relationships/hyperlink" Target="https://middeldatabasen.dk/product.asp?productID=50801" TargetMode="External"/><Relationship Id="rId246" Type="http://schemas.openxmlformats.org/officeDocument/2006/relationships/hyperlink" Target="https://middeldatabasen.dk/product.asp?productID=80063" TargetMode="External"/><Relationship Id="rId267" Type="http://schemas.openxmlformats.org/officeDocument/2006/relationships/hyperlink" Target="https://middeldatabasen.dk/product.asp?productID=61219" TargetMode="External"/><Relationship Id="rId288" Type="http://schemas.openxmlformats.org/officeDocument/2006/relationships/hyperlink" Target="https://middeldatabasen.dk/product.asp?productID=100030" TargetMode="External"/><Relationship Id="rId411" Type="http://schemas.openxmlformats.org/officeDocument/2006/relationships/hyperlink" Target="https://middeldatabasen.dk/product.asp?productID=80009" TargetMode="External"/><Relationship Id="rId432" Type="http://schemas.openxmlformats.org/officeDocument/2006/relationships/hyperlink" Target="https://middeldatabasen.dk/product.asp?productID=72436" TargetMode="External"/><Relationship Id="rId453" Type="http://schemas.openxmlformats.org/officeDocument/2006/relationships/hyperlink" Target="https://middeldatabasen.dk/product.asp?productID=51234" TargetMode="External"/><Relationship Id="rId474" Type="http://schemas.openxmlformats.org/officeDocument/2006/relationships/hyperlink" Target="https://middeldatabasen.dk/product.asp?productID=72472" TargetMode="External"/><Relationship Id="rId106" Type="http://schemas.openxmlformats.org/officeDocument/2006/relationships/hyperlink" Target="https://middeldatabasen.dk/product.asp?productID=80086" TargetMode="External"/><Relationship Id="rId127" Type="http://schemas.openxmlformats.org/officeDocument/2006/relationships/hyperlink" Target="https://middeldatabasen.dk/product.asp?productID=51220" TargetMode="External"/><Relationship Id="rId313" Type="http://schemas.openxmlformats.org/officeDocument/2006/relationships/hyperlink" Target="https://middeldatabasen.dk/product.asp?productID=51277" TargetMode="External"/><Relationship Id="rId10" Type="http://schemas.openxmlformats.org/officeDocument/2006/relationships/hyperlink" Target="https://middeldatabasen.dk/product.asp?productID=50424" TargetMode="External"/><Relationship Id="rId31" Type="http://schemas.openxmlformats.org/officeDocument/2006/relationships/hyperlink" Target="https://middeldatabasen.dk/product.asp?productID=51259" TargetMode="External"/><Relationship Id="rId52" Type="http://schemas.openxmlformats.org/officeDocument/2006/relationships/hyperlink" Target="https://middeldatabasen.dk/product.asp?productID=51101" TargetMode="External"/><Relationship Id="rId73" Type="http://schemas.openxmlformats.org/officeDocument/2006/relationships/hyperlink" Target="https://middeldatabasen.dk/product.asp?productID=72281" TargetMode="External"/><Relationship Id="rId94" Type="http://schemas.openxmlformats.org/officeDocument/2006/relationships/hyperlink" Target="https://middeldatabasen.dk/product.asp?productID=80081" TargetMode="External"/><Relationship Id="rId148" Type="http://schemas.openxmlformats.org/officeDocument/2006/relationships/hyperlink" Target="https://middeldatabasen.dk/product.asp?productID=72449" TargetMode="External"/><Relationship Id="rId169" Type="http://schemas.openxmlformats.org/officeDocument/2006/relationships/hyperlink" Target="https://middeldatabasen.dk/product.asp?productID=51322" TargetMode="External"/><Relationship Id="rId334" Type="http://schemas.openxmlformats.org/officeDocument/2006/relationships/hyperlink" Target="https://middeldatabasen.dk/product.asp?productID=72458" TargetMode="External"/><Relationship Id="rId355" Type="http://schemas.openxmlformats.org/officeDocument/2006/relationships/hyperlink" Target="https://middeldatabasen.dk/product.asp?productID=80084" TargetMode="External"/><Relationship Id="rId376" Type="http://schemas.openxmlformats.org/officeDocument/2006/relationships/hyperlink" Target="https://middeldatabasen.dk/product.asp?productID=50998" TargetMode="External"/><Relationship Id="rId397" Type="http://schemas.openxmlformats.org/officeDocument/2006/relationships/hyperlink" Target="https://middeldatabasen.dk/product.asp?productID=70127" TargetMode="External"/><Relationship Id="rId4" Type="http://schemas.openxmlformats.org/officeDocument/2006/relationships/hyperlink" Target="https://middeldatabasen.dk/product.asp?productID=51129" TargetMode="External"/><Relationship Id="rId180" Type="http://schemas.openxmlformats.org/officeDocument/2006/relationships/hyperlink" Target="https://middeldatabasen.dk/product.asp?productID=61079" TargetMode="External"/><Relationship Id="rId215" Type="http://schemas.openxmlformats.org/officeDocument/2006/relationships/hyperlink" Target="https://middeldatabasen.dk/product.asp?productID=72443" TargetMode="External"/><Relationship Id="rId236" Type="http://schemas.openxmlformats.org/officeDocument/2006/relationships/hyperlink" Target="https://middeldatabasen.dk/product.asp?productID=72418" TargetMode="External"/><Relationship Id="rId257" Type="http://schemas.openxmlformats.org/officeDocument/2006/relationships/hyperlink" Target="https://middeldatabasen.dk/product.asp?productID=61127" TargetMode="External"/><Relationship Id="rId278" Type="http://schemas.openxmlformats.org/officeDocument/2006/relationships/hyperlink" Target="https://middeldatabasen.dk/product.asp?productID=61183" TargetMode="External"/><Relationship Id="rId401" Type="http://schemas.openxmlformats.org/officeDocument/2006/relationships/hyperlink" Target="https://middeldatabasen.dk/product.asp?productID=51098" TargetMode="External"/><Relationship Id="rId422" Type="http://schemas.openxmlformats.org/officeDocument/2006/relationships/hyperlink" Target="https://middeldatabasen.dk/product.asp?productID=50447" TargetMode="External"/><Relationship Id="rId443" Type="http://schemas.openxmlformats.org/officeDocument/2006/relationships/hyperlink" Target="https://middeldatabasen.dk/product.asp?productID=50430" TargetMode="External"/><Relationship Id="rId464" Type="http://schemas.openxmlformats.org/officeDocument/2006/relationships/hyperlink" Target="https://middeldatabasen.dk/product.asp?productID=130001" TargetMode="External"/><Relationship Id="rId303" Type="http://schemas.openxmlformats.org/officeDocument/2006/relationships/hyperlink" Target="https://middeldatabasen.dk/product.asp?productID=50501" TargetMode="External"/><Relationship Id="rId42" Type="http://schemas.openxmlformats.org/officeDocument/2006/relationships/hyperlink" Target="https://middeldatabasen.dk/product.asp?productID=72400" TargetMode="External"/><Relationship Id="rId84" Type="http://schemas.openxmlformats.org/officeDocument/2006/relationships/hyperlink" Target="https://middeldatabasen.dk/product.asp?productID=72177" TargetMode="External"/><Relationship Id="rId138" Type="http://schemas.openxmlformats.org/officeDocument/2006/relationships/hyperlink" Target="https://middeldatabasen.dk/product.asp?productID=61176" TargetMode="External"/><Relationship Id="rId345" Type="http://schemas.openxmlformats.org/officeDocument/2006/relationships/hyperlink" Target="https://middeldatabasen.dk/product.asp?productID=72346" TargetMode="External"/><Relationship Id="rId387" Type="http://schemas.openxmlformats.org/officeDocument/2006/relationships/hyperlink" Target="https://middeldatabasen.dk/product.asp?productID=51320" TargetMode="External"/><Relationship Id="rId191" Type="http://schemas.openxmlformats.org/officeDocument/2006/relationships/hyperlink" Target="https://middeldatabasen.dk/product.asp?productID=50837" TargetMode="External"/><Relationship Id="rId205" Type="http://schemas.openxmlformats.org/officeDocument/2006/relationships/hyperlink" Target="https://middeldatabasen.dk/product.asp?productID=50811" TargetMode="External"/><Relationship Id="rId247" Type="http://schemas.openxmlformats.org/officeDocument/2006/relationships/hyperlink" Target="https://middeldatabasen.dk/product.asp?productID=51310" TargetMode="External"/><Relationship Id="rId412" Type="http://schemas.openxmlformats.org/officeDocument/2006/relationships/hyperlink" Target="https://middeldatabasen.dk/product.asp?productID=51222" TargetMode="External"/><Relationship Id="rId107" Type="http://schemas.openxmlformats.org/officeDocument/2006/relationships/hyperlink" Target="https://middeldatabasen.dk/product.asp?productID=72448" TargetMode="External"/><Relationship Id="rId289" Type="http://schemas.openxmlformats.org/officeDocument/2006/relationships/hyperlink" Target="https://middeldatabasen.dk/product.asp?productID=100003" TargetMode="External"/><Relationship Id="rId454" Type="http://schemas.openxmlformats.org/officeDocument/2006/relationships/hyperlink" Target="https://middeldatabasen.dk/product.asp?productID=51284" TargetMode="External"/><Relationship Id="rId11" Type="http://schemas.openxmlformats.org/officeDocument/2006/relationships/hyperlink" Target="https://middeldatabasen.dk/product.asp?productID=50425" TargetMode="External"/><Relationship Id="rId53" Type="http://schemas.openxmlformats.org/officeDocument/2006/relationships/hyperlink" Target="https://middeldatabasen.dk/product.asp?productID=50906" TargetMode="External"/><Relationship Id="rId149" Type="http://schemas.openxmlformats.org/officeDocument/2006/relationships/hyperlink" Target="https://middeldatabasen.dk/product.asp?productID=72379" TargetMode="External"/><Relationship Id="rId314" Type="http://schemas.openxmlformats.org/officeDocument/2006/relationships/hyperlink" Target="https://middeldatabasen.dk/product.asp?productID=70162" TargetMode="External"/><Relationship Id="rId356" Type="http://schemas.openxmlformats.org/officeDocument/2006/relationships/hyperlink" Target="https://middeldatabasen.dk/product.asp?productID=51279" TargetMode="External"/><Relationship Id="rId398" Type="http://schemas.openxmlformats.org/officeDocument/2006/relationships/hyperlink" Target="https://middeldatabasen.dk/product.asp?productID=100269" TargetMode="External"/><Relationship Id="rId95" Type="http://schemas.openxmlformats.org/officeDocument/2006/relationships/hyperlink" Target="https://middeldatabasen.dk/product.asp?productID=80094" TargetMode="External"/><Relationship Id="rId160" Type="http://schemas.openxmlformats.org/officeDocument/2006/relationships/hyperlink" Target="https://middeldatabasen.dk/product.asp?productID=51248" TargetMode="External"/><Relationship Id="rId216" Type="http://schemas.openxmlformats.org/officeDocument/2006/relationships/hyperlink" Target="https://middeldatabasen.dk/product.asp?productID=50919" TargetMode="External"/><Relationship Id="rId423" Type="http://schemas.openxmlformats.org/officeDocument/2006/relationships/hyperlink" Target="https://middeldatabasen.dk/product.asp?productID=51189" TargetMode="External"/><Relationship Id="rId258" Type="http://schemas.openxmlformats.org/officeDocument/2006/relationships/hyperlink" Target="https://middeldatabasen.dk/product.asp?productID=72439" TargetMode="External"/><Relationship Id="rId465" Type="http://schemas.openxmlformats.org/officeDocument/2006/relationships/hyperlink" Target="https://middeldatabasen.dk/product.asp?productID=72388" TargetMode="External"/><Relationship Id="rId22" Type="http://schemas.openxmlformats.org/officeDocument/2006/relationships/hyperlink" Target="https://middeldatabasen.dk/product.asp?productID=50299" TargetMode="External"/><Relationship Id="rId64" Type="http://schemas.openxmlformats.org/officeDocument/2006/relationships/hyperlink" Target="https://middeldatabasen.dk/product.asp?productID=50477" TargetMode="External"/><Relationship Id="rId118" Type="http://schemas.openxmlformats.org/officeDocument/2006/relationships/hyperlink" Target="https://middeldatabasen.dk/product.asp?productID=100152" TargetMode="External"/><Relationship Id="rId325" Type="http://schemas.openxmlformats.org/officeDocument/2006/relationships/hyperlink" Target="https://middeldatabasen.dk/product.asp?productID=50389" TargetMode="External"/><Relationship Id="rId367" Type="http://schemas.openxmlformats.org/officeDocument/2006/relationships/hyperlink" Target="https://middeldatabasen.dk/product.asp?productID=61215" TargetMode="External"/><Relationship Id="rId171" Type="http://schemas.openxmlformats.org/officeDocument/2006/relationships/hyperlink" Target="https://middeldatabasen.dk/product.asp?productID=51289" TargetMode="External"/><Relationship Id="rId227" Type="http://schemas.openxmlformats.org/officeDocument/2006/relationships/hyperlink" Target="https://middeldatabasen.dk/product.asp?productID=72405" TargetMode="External"/><Relationship Id="rId269" Type="http://schemas.openxmlformats.org/officeDocument/2006/relationships/hyperlink" Target="https://middeldatabasen.dk/product.asp?productID=100220" TargetMode="External"/><Relationship Id="rId434" Type="http://schemas.openxmlformats.org/officeDocument/2006/relationships/hyperlink" Target="https://middeldatabasen.dk/product.asp?productID=51269" TargetMode="External"/><Relationship Id="rId476" Type="http://schemas.openxmlformats.org/officeDocument/2006/relationships/hyperlink" Target="https://middeldatabasen.dk/product.asp?productID=72392" TargetMode="External"/><Relationship Id="rId33" Type="http://schemas.openxmlformats.org/officeDocument/2006/relationships/hyperlink" Target="https://middeldatabasen.dk/product.asp?productID=51229" TargetMode="External"/><Relationship Id="rId129" Type="http://schemas.openxmlformats.org/officeDocument/2006/relationships/hyperlink" Target="https://middeldatabasen.dk/product.asp?productID=51287" TargetMode="External"/><Relationship Id="rId280" Type="http://schemas.openxmlformats.org/officeDocument/2006/relationships/hyperlink" Target="https://middeldatabasen.dk/product.asp?productID=72374" TargetMode="External"/><Relationship Id="rId336" Type="http://schemas.openxmlformats.org/officeDocument/2006/relationships/hyperlink" Target="https://middeldatabasen.dk/product.asp?productID=100285" TargetMode="External"/><Relationship Id="rId75" Type="http://schemas.openxmlformats.org/officeDocument/2006/relationships/hyperlink" Target="https://middeldatabasen.dk/product.asp?productID=100155" TargetMode="External"/><Relationship Id="rId140" Type="http://schemas.openxmlformats.org/officeDocument/2006/relationships/hyperlink" Target="https://middeldatabasen.dk/product.asp?productID=50853" TargetMode="External"/><Relationship Id="rId182" Type="http://schemas.openxmlformats.org/officeDocument/2006/relationships/hyperlink" Target="https://middeldatabasen.dk/product.asp?productID=61201" TargetMode="External"/><Relationship Id="rId378" Type="http://schemas.openxmlformats.org/officeDocument/2006/relationships/hyperlink" Target="https://middeldatabasen.dk/product.asp?productID=51107" TargetMode="External"/><Relationship Id="rId403" Type="http://schemas.openxmlformats.org/officeDocument/2006/relationships/hyperlink" Target="https://middeldatabasen.dk/product.asp?productID=72179" TargetMode="External"/><Relationship Id="rId6" Type="http://schemas.openxmlformats.org/officeDocument/2006/relationships/hyperlink" Target="https://middeldatabasen.dk/product.asp?productID=50122" TargetMode="External"/><Relationship Id="rId238" Type="http://schemas.openxmlformats.org/officeDocument/2006/relationships/hyperlink" Target="https://middeldatabasen.dk/product.asp?productID=50902" TargetMode="External"/><Relationship Id="rId445" Type="http://schemas.openxmlformats.org/officeDocument/2006/relationships/hyperlink" Target="https://middeldatabasen.dk/product.asp?productID=110007" TargetMode="External"/><Relationship Id="rId291" Type="http://schemas.openxmlformats.org/officeDocument/2006/relationships/hyperlink" Target="https://middeldatabasen.dk/product.asp?productID=50930" TargetMode="External"/><Relationship Id="rId305" Type="http://schemas.openxmlformats.org/officeDocument/2006/relationships/hyperlink" Target="https://middeldatabasen.dk/product.asp?productID=61169" TargetMode="External"/><Relationship Id="rId347" Type="http://schemas.openxmlformats.org/officeDocument/2006/relationships/hyperlink" Target="https://middeldatabasen.dk/product.asp?productID=72403" TargetMode="External"/><Relationship Id="rId44" Type="http://schemas.openxmlformats.org/officeDocument/2006/relationships/hyperlink" Target="https://middeldatabasen.dk/product.asp?productID=51176" TargetMode="External"/><Relationship Id="rId86" Type="http://schemas.openxmlformats.org/officeDocument/2006/relationships/hyperlink" Target="https://middeldatabasen.dk/product.asp?productID=50360" TargetMode="External"/><Relationship Id="rId151" Type="http://schemas.openxmlformats.org/officeDocument/2006/relationships/hyperlink" Target="https://middeldatabasen.dk/product.asp?productID=100156" TargetMode="External"/><Relationship Id="rId389" Type="http://schemas.openxmlformats.org/officeDocument/2006/relationships/hyperlink" Target="https://middeldatabasen.dk/product.asp?productID=51318" TargetMode="External"/><Relationship Id="rId193" Type="http://schemas.openxmlformats.org/officeDocument/2006/relationships/hyperlink" Target="https://middeldatabasen.dk/product.asp?productID=61109" TargetMode="External"/><Relationship Id="rId207" Type="http://schemas.openxmlformats.org/officeDocument/2006/relationships/hyperlink" Target="https://middeldatabasen.dk/product.asp?productID=50804" TargetMode="External"/><Relationship Id="rId249" Type="http://schemas.openxmlformats.org/officeDocument/2006/relationships/hyperlink" Target="https://middeldatabasen.dk/product.asp?productID=100273" TargetMode="External"/><Relationship Id="rId414" Type="http://schemas.openxmlformats.org/officeDocument/2006/relationships/hyperlink" Target="https://middeldatabasen.dk/product.asp?productID=51309" TargetMode="External"/><Relationship Id="rId456" Type="http://schemas.openxmlformats.org/officeDocument/2006/relationships/hyperlink" Target="https://middeldatabasen.dk/product.asp?productID=61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765D8-64EC-41A8-B02A-F3E7244E0F4E}">
  <dimension ref="A1:AU507"/>
  <sheetViews>
    <sheetView tabSelected="1" workbookViewId="0">
      <selection activeCell="D27" sqref="D27"/>
    </sheetView>
  </sheetViews>
  <sheetFormatPr defaultRowHeight="12" x14ac:dyDescent="0.2"/>
  <cols>
    <col min="1" max="1" width="28.5703125" bestFit="1" customWidth="1"/>
    <col min="7" max="7" width="3.28515625" customWidth="1"/>
    <col min="8" max="8" width="19.42578125" bestFit="1" customWidth="1"/>
    <col min="9" max="9" width="14.85546875" bestFit="1" customWidth="1"/>
    <col min="10" max="10" width="2.5703125" customWidth="1"/>
    <col min="11" max="12" width="14.85546875" customWidth="1"/>
    <col min="13" max="13" width="3" customWidth="1"/>
    <col min="14" max="14" width="26.5703125" customWidth="1"/>
    <col min="15" max="15" width="13.42578125" bestFit="1" customWidth="1"/>
    <col min="16" max="16" width="2.85546875" customWidth="1"/>
    <col min="17" max="17" width="40.7109375" bestFit="1" customWidth="1"/>
    <col min="18" max="19" width="13.42578125" customWidth="1"/>
    <col min="20" max="20" width="3" customWidth="1"/>
    <col min="21" max="21" width="19.42578125" bestFit="1" customWidth="1"/>
    <col min="22" max="22" width="18.140625" bestFit="1" customWidth="1"/>
    <col min="23" max="23" width="3.28515625" customWidth="1"/>
    <col min="24" max="24" width="40.5703125" bestFit="1" customWidth="1"/>
    <col min="25" max="29" width="12.140625" customWidth="1"/>
    <col min="30" max="30" width="2.140625" customWidth="1"/>
    <col min="32" max="32" width="11" customWidth="1"/>
    <col min="33" max="33" width="2.42578125" customWidth="1"/>
    <col min="34" max="34" width="31.28515625" bestFit="1" customWidth="1"/>
    <col min="35" max="35" width="10.7109375" bestFit="1" customWidth="1"/>
    <col min="36" max="36" width="2.7109375" customWidth="1"/>
    <col min="37" max="37" width="17" bestFit="1" customWidth="1"/>
    <col min="38" max="38" width="13.42578125" bestFit="1" customWidth="1"/>
    <col min="39" max="39" width="2.7109375" customWidth="1"/>
    <col min="40" max="40" width="24.7109375" bestFit="1" customWidth="1"/>
    <col min="41" max="41" width="11.7109375" bestFit="1" customWidth="1"/>
    <col min="42" max="42" width="2.85546875" customWidth="1"/>
    <col min="43" max="43" width="10.85546875" bestFit="1" customWidth="1"/>
    <col min="44" max="44" width="18.7109375" bestFit="1" customWidth="1"/>
    <col min="45" max="45" width="3" customWidth="1"/>
    <col min="47" max="47" width="14.7109375" bestFit="1" customWidth="1"/>
  </cols>
  <sheetData>
    <row r="1" spans="1:47" ht="15" x14ac:dyDescent="0.25">
      <c r="A1" s="14" t="s">
        <v>22</v>
      </c>
    </row>
    <row r="3" spans="1:47" x14ac:dyDescent="0.2">
      <c r="A3" s="99" t="s">
        <v>655</v>
      </c>
      <c r="B3" s="99"/>
      <c r="C3" s="99"/>
      <c r="D3" s="99"/>
      <c r="E3" s="99"/>
      <c r="F3" s="99"/>
      <c r="G3" s="15"/>
      <c r="H3" s="15"/>
      <c r="I3" s="15"/>
      <c r="K3" s="99" t="s">
        <v>665</v>
      </c>
      <c r="L3" s="99"/>
      <c r="N3" s="99" t="s">
        <v>20</v>
      </c>
      <c r="O3" s="99"/>
      <c r="P3" s="99"/>
      <c r="Q3" s="99"/>
      <c r="R3" s="99"/>
      <c r="S3" s="99"/>
      <c r="U3" s="99" t="s">
        <v>23</v>
      </c>
      <c r="V3" s="99"/>
      <c r="X3" s="99" t="s">
        <v>103</v>
      </c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K3" s="99" t="s">
        <v>163</v>
      </c>
      <c r="AL3" s="99"/>
      <c r="AN3" s="99" t="s">
        <v>658</v>
      </c>
      <c r="AO3" s="99"/>
      <c r="AQ3" s="99" t="s">
        <v>698</v>
      </c>
      <c r="AR3" s="99"/>
      <c r="AT3" s="99" t="s">
        <v>701</v>
      </c>
      <c r="AU3" s="99"/>
    </row>
    <row r="4" spans="1:47" ht="36" x14ac:dyDescent="0.2">
      <c r="A4" s="8"/>
      <c r="B4" s="72" t="s">
        <v>667</v>
      </c>
      <c r="C4" s="72" t="s">
        <v>689</v>
      </c>
      <c r="D4" s="72" t="s">
        <v>690</v>
      </c>
      <c r="E4" s="77" t="s">
        <v>693</v>
      </c>
      <c r="F4" s="77" t="s">
        <v>692</v>
      </c>
      <c r="G4" s="90"/>
      <c r="H4" s="90"/>
      <c r="I4" s="90"/>
      <c r="J4" s="90"/>
      <c r="K4" s="90"/>
      <c r="L4" s="90"/>
      <c r="Y4" s="2"/>
      <c r="Z4" s="2"/>
      <c r="AA4" s="2"/>
      <c r="AB4" s="2"/>
      <c r="AC4" s="2"/>
    </row>
    <row r="5" spans="1:47" ht="36" x14ac:dyDescent="0.2">
      <c r="A5" s="9" t="s">
        <v>666</v>
      </c>
      <c r="B5" s="100" t="s">
        <v>683</v>
      </c>
      <c r="C5" s="100"/>
      <c r="D5" s="100"/>
      <c r="E5" s="100"/>
      <c r="F5" s="100"/>
      <c r="G5" s="70"/>
      <c r="H5" s="4" t="s">
        <v>685</v>
      </c>
      <c r="I5" s="9" t="s">
        <v>684</v>
      </c>
      <c r="J5" s="51"/>
      <c r="K5" s="92" t="s">
        <v>665</v>
      </c>
      <c r="L5" s="9" t="s">
        <v>725</v>
      </c>
      <c r="N5" s="9" t="s">
        <v>4</v>
      </c>
      <c r="O5" s="9" t="s">
        <v>18</v>
      </c>
      <c r="P5" s="2"/>
      <c r="Q5" s="56" t="s">
        <v>169</v>
      </c>
      <c r="R5" s="56" t="s">
        <v>653</v>
      </c>
      <c r="S5" s="56" t="s">
        <v>654</v>
      </c>
      <c r="U5" s="9" t="s">
        <v>29</v>
      </c>
      <c r="V5" s="9" t="s">
        <v>30</v>
      </c>
      <c r="X5" s="9" t="s">
        <v>4</v>
      </c>
      <c r="Y5" s="96" t="s">
        <v>158</v>
      </c>
      <c r="Z5" s="96" t="s">
        <v>157</v>
      </c>
      <c r="AA5" s="96" t="s">
        <v>156</v>
      </c>
      <c r="AB5" s="96" t="s">
        <v>155</v>
      </c>
      <c r="AC5" s="96" t="s">
        <v>154</v>
      </c>
      <c r="AE5" s="4" t="s">
        <v>88</v>
      </c>
      <c r="AF5" s="16" t="s">
        <v>89</v>
      </c>
      <c r="AH5" s="9" t="s">
        <v>145</v>
      </c>
      <c r="AI5" s="9" t="s">
        <v>153</v>
      </c>
      <c r="AK5" s="8"/>
      <c r="AL5" s="9" t="s">
        <v>161</v>
      </c>
      <c r="AN5" s="8"/>
      <c r="AO5" s="9" t="s">
        <v>660</v>
      </c>
      <c r="AQ5" s="8"/>
      <c r="AR5" s="9" t="s">
        <v>700</v>
      </c>
      <c r="AT5" s="8"/>
      <c r="AU5" s="9" t="s">
        <v>718</v>
      </c>
    </row>
    <row r="6" spans="1:47" x14ac:dyDescent="0.2">
      <c r="A6" s="73" t="s">
        <v>668</v>
      </c>
      <c r="B6" s="76">
        <v>3.4689999999999999</v>
      </c>
      <c r="C6" s="76">
        <v>3.4180000000000001</v>
      </c>
      <c r="D6" s="76">
        <v>7.2279999999999998</v>
      </c>
      <c r="E6" s="78">
        <v>5.3019999999999996</v>
      </c>
      <c r="F6" s="76"/>
      <c r="G6" s="91"/>
      <c r="H6" s="5" t="s">
        <v>686</v>
      </c>
      <c r="I6" s="6">
        <v>3.6</v>
      </c>
      <c r="J6" s="52"/>
      <c r="K6" s="6" t="s">
        <v>722</v>
      </c>
      <c r="L6" s="98" t="s">
        <v>726</v>
      </c>
      <c r="N6" s="8" t="s">
        <v>31</v>
      </c>
      <c r="O6" s="93">
        <v>5.7969999999999997</v>
      </c>
      <c r="P6" s="12"/>
      <c r="Q6" s="59" t="s">
        <v>171</v>
      </c>
      <c r="R6" s="59">
        <v>5.2367989999999995</v>
      </c>
      <c r="S6" s="59"/>
      <c r="U6" s="8" t="s">
        <v>24</v>
      </c>
      <c r="V6" s="93">
        <v>33.258799770133813</v>
      </c>
      <c r="X6" s="8" t="s">
        <v>34</v>
      </c>
      <c r="Y6" s="8">
        <v>297.24799999999999</v>
      </c>
      <c r="Z6" s="8">
        <v>339.71199999999999</v>
      </c>
      <c r="AA6" s="8" t="s">
        <v>35</v>
      </c>
      <c r="AB6" s="8" t="s">
        <v>35</v>
      </c>
      <c r="AC6" s="8" t="s">
        <v>35</v>
      </c>
      <c r="AE6" s="8" t="s">
        <v>90</v>
      </c>
      <c r="AF6" s="8">
        <v>0.9</v>
      </c>
      <c r="AH6" s="8" t="s">
        <v>104</v>
      </c>
      <c r="AI6" s="8">
        <v>53.08</v>
      </c>
      <c r="AK6" s="5" t="s">
        <v>162</v>
      </c>
      <c r="AL6" s="6">
        <v>0.37824999999999998</v>
      </c>
      <c r="AN6" s="8" t="s">
        <v>656</v>
      </c>
      <c r="AO6" s="8">
        <v>3.8279999999999998E-3</v>
      </c>
      <c r="AQ6" s="8" t="s">
        <v>696</v>
      </c>
      <c r="AR6" s="8">
        <v>0.58879999999999999</v>
      </c>
      <c r="AT6" s="8" t="s">
        <v>702</v>
      </c>
      <c r="AU6" s="97">
        <v>4.8115116168788805E-3</v>
      </c>
    </row>
    <row r="7" spans="1:47" x14ac:dyDescent="0.2">
      <c r="A7" s="73" t="s">
        <v>669</v>
      </c>
      <c r="B7" s="76">
        <v>3.1619999999999999</v>
      </c>
      <c r="C7" s="76">
        <v>3.1619999999999999</v>
      </c>
      <c r="D7" s="76">
        <v>7.2279999999999998</v>
      </c>
      <c r="E7" s="78">
        <v>4.33</v>
      </c>
      <c r="F7" s="76">
        <v>6.157</v>
      </c>
      <c r="G7" s="91"/>
      <c r="K7" s="6" t="s">
        <v>723</v>
      </c>
      <c r="L7" s="98" t="s">
        <v>726</v>
      </c>
      <c r="N7" s="8" t="s">
        <v>32</v>
      </c>
      <c r="O7" s="93">
        <v>1.4756</v>
      </c>
      <c r="P7" s="12"/>
      <c r="Q7" s="59" t="s">
        <v>173</v>
      </c>
      <c r="R7" s="59"/>
      <c r="S7" s="59">
        <v>1.054</v>
      </c>
      <c r="U7" s="8" t="s">
        <v>25</v>
      </c>
      <c r="V7" s="93">
        <v>38.701327893768493</v>
      </c>
      <c r="X7" s="8" t="s">
        <v>36</v>
      </c>
      <c r="Y7" s="8">
        <v>127.392</v>
      </c>
      <c r="Z7" s="8">
        <v>153.93199999999999</v>
      </c>
      <c r="AA7" s="8">
        <v>135.35399999999998</v>
      </c>
      <c r="AB7" s="8">
        <v>127.392</v>
      </c>
      <c r="AC7" s="8">
        <v>153.93199999999999</v>
      </c>
      <c r="AE7" s="8" t="s">
        <v>91</v>
      </c>
      <c r="AF7" s="8">
        <v>0.9</v>
      </c>
      <c r="AH7" s="8" t="s">
        <v>105</v>
      </c>
      <c r="AI7" s="8">
        <v>31.847999999999999</v>
      </c>
      <c r="AN7" s="8" t="s">
        <v>657</v>
      </c>
      <c r="AO7" s="8">
        <v>2.7839999999999996E-3</v>
      </c>
    </row>
    <row r="8" spans="1:47" x14ac:dyDescent="0.2">
      <c r="A8" s="73" t="s">
        <v>670</v>
      </c>
      <c r="B8" s="76">
        <v>3.5270000000000001</v>
      </c>
      <c r="C8" s="76">
        <v>3.5270000000000001</v>
      </c>
      <c r="D8" s="76">
        <v>7.2279999999999998</v>
      </c>
      <c r="E8" s="78"/>
      <c r="F8" s="76">
        <v>2.6890000000000001</v>
      </c>
      <c r="G8" s="91"/>
      <c r="H8" s="52"/>
      <c r="I8" s="9" t="s">
        <v>688</v>
      </c>
      <c r="J8" s="51"/>
      <c r="K8" s="6" t="s">
        <v>724</v>
      </c>
      <c r="L8" s="98" t="s">
        <v>726</v>
      </c>
      <c r="N8" s="8" t="s">
        <v>8</v>
      </c>
      <c r="O8" s="93">
        <v>3.6231249999999999</v>
      </c>
      <c r="P8" s="12"/>
      <c r="Q8" s="59" t="s">
        <v>175</v>
      </c>
      <c r="R8" s="59"/>
      <c r="S8" s="59">
        <v>3.9103399999999997</v>
      </c>
      <c r="U8" s="8" t="s">
        <v>26</v>
      </c>
      <c r="V8" s="93">
        <v>35.952852140536351</v>
      </c>
      <c r="X8" s="8" t="s">
        <v>37</v>
      </c>
      <c r="Y8" s="8">
        <v>360.94399999999996</v>
      </c>
      <c r="Z8" s="8">
        <v>451.18</v>
      </c>
      <c r="AA8" s="8">
        <v>406.06200000000001</v>
      </c>
      <c r="AB8" s="8">
        <v>360.94399999999996</v>
      </c>
      <c r="AC8" s="8">
        <v>451.18</v>
      </c>
      <c r="AE8" s="8" t="s">
        <v>92</v>
      </c>
      <c r="AF8" s="8">
        <v>0.9</v>
      </c>
      <c r="AH8" s="8" t="s">
        <v>106</v>
      </c>
      <c r="AI8" s="8">
        <v>15.6586</v>
      </c>
    </row>
    <row r="9" spans="1:47" x14ac:dyDescent="0.2">
      <c r="A9" s="73" t="s">
        <v>671</v>
      </c>
      <c r="B9" s="76">
        <v>3.528</v>
      </c>
      <c r="C9" s="76">
        <v>3.5019999999999998</v>
      </c>
      <c r="D9" s="76">
        <v>3.996</v>
      </c>
      <c r="E9" s="78">
        <v>3.984</v>
      </c>
      <c r="F9" s="76"/>
      <c r="G9" s="91"/>
      <c r="H9" s="5" t="s">
        <v>687</v>
      </c>
      <c r="I9" s="6">
        <v>0.7</v>
      </c>
      <c r="J9" s="52"/>
      <c r="K9" s="52"/>
      <c r="L9" s="52"/>
      <c r="N9" s="8" t="s">
        <v>33</v>
      </c>
      <c r="O9" s="93">
        <v>3.9656750000000001</v>
      </c>
      <c r="P9" s="12"/>
      <c r="Q9" s="59" t="s">
        <v>176</v>
      </c>
      <c r="R9" s="59">
        <v>4.2686999999999999</v>
      </c>
      <c r="S9" s="59"/>
      <c r="U9" s="8" t="s">
        <v>27</v>
      </c>
      <c r="V9" s="93">
        <v>22.841009427121097</v>
      </c>
      <c r="X9" s="8" t="s">
        <v>38</v>
      </c>
      <c r="Y9" s="8">
        <v>440.56399999999996</v>
      </c>
      <c r="Z9" s="8">
        <v>533.45399999999995</v>
      </c>
      <c r="AA9" s="8">
        <v>498.952</v>
      </c>
      <c r="AB9" s="8">
        <v>440.56399999999996</v>
      </c>
      <c r="AC9" s="8">
        <v>533.45399999999995</v>
      </c>
      <c r="AE9" s="8" t="s">
        <v>93</v>
      </c>
      <c r="AF9" s="8">
        <v>0.9</v>
      </c>
      <c r="AH9" s="8" t="s">
        <v>107</v>
      </c>
      <c r="AI9" s="8">
        <v>20.7012</v>
      </c>
    </row>
    <row r="10" spans="1:47" x14ac:dyDescent="0.2">
      <c r="A10" s="73" t="s">
        <v>672</v>
      </c>
      <c r="B10" s="76">
        <v>3.67</v>
      </c>
      <c r="C10" s="76">
        <v>3.5190000000000001</v>
      </c>
      <c r="D10" s="76">
        <v>7.3369999999999997</v>
      </c>
      <c r="E10" s="78"/>
      <c r="F10" s="76"/>
      <c r="G10" s="91"/>
      <c r="N10" s="8" t="s">
        <v>9</v>
      </c>
      <c r="O10" s="93">
        <v>14.914099999999999</v>
      </c>
      <c r="P10" s="12"/>
      <c r="Q10" s="59" t="s">
        <v>177</v>
      </c>
      <c r="R10" s="59">
        <v>0.52700000000000002</v>
      </c>
      <c r="S10" s="59"/>
      <c r="X10" s="8" t="s">
        <v>39</v>
      </c>
      <c r="Y10" s="8">
        <v>122.084</v>
      </c>
      <c r="Z10" s="8">
        <v>148.624</v>
      </c>
      <c r="AA10" s="8" t="s">
        <v>35</v>
      </c>
      <c r="AB10" s="8">
        <v>122.084</v>
      </c>
      <c r="AC10" s="8">
        <v>148.624</v>
      </c>
      <c r="AE10" s="8" t="s">
        <v>94</v>
      </c>
      <c r="AF10" s="8">
        <v>1</v>
      </c>
      <c r="AH10" s="8" t="s">
        <v>108</v>
      </c>
      <c r="AI10" s="8">
        <v>21.231999999999999</v>
      </c>
    </row>
    <row r="11" spans="1:47" x14ac:dyDescent="0.2">
      <c r="A11" s="73" t="s">
        <v>673</v>
      </c>
      <c r="B11" s="76">
        <v>3.67</v>
      </c>
      <c r="C11" s="76">
        <v>3.5190000000000001</v>
      </c>
      <c r="D11" s="76">
        <v>7.3369999999999997</v>
      </c>
      <c r="E11" s="78">
        <v>5.4459999999999997</v>
      </c>
      <c r="F11" s="76">
        <v>6.149</v>
      </c>
      <c r="G11" s="91"/>
      <c r="H11" s="91"/>
      <c r="I11" s="91"/>
      <c r="J11" s="91"/>
      <c r="K11" s="91"/>
      <c r="L11" s="91"/>
      <c r="N11" s="8" t="s">
        <v>10</v>
      </c>
      <c r="O11" s="93">
        <v>14.176299999999999</v>
      </c>
      <c r="P11" s="12"/>
      <c r="Q11" s="59" t="s">
        <v>178</v>
      </c>
      <c r="R11" s="59">
        <v>0.52700000000000002</v>
      </c>
      <c r="S11" s="59"/>
      <c r="X11" s="8" t="s">
        <v>40</v>
      </c>
      <c r="Y11" s="8">
        <v>257.43799999999999</v>
      </c>
      <c r="Z11" s="8">
        <v>286.63200000000001</v>
      </c>
      <c r="AA11" s="8" t="s">
        <v>35</v>
      </c>
      <c r="AB11" s="8">
        <v>257.43799999999999</v>
      </c>
      <c r="AC11" s="8">
        <v>286.63200000000001</v>
      </c>
      <c r="AE11" s="8" t="s">
        <v>95</v>
      </c>
      <c r="AF11" s="8">
        <v>1</v>
      </c>
      <c r="AH11" s="8" t="s">
        <v>109</v>
      </c>
      <c r="AI11" s="8">
        <v>10.616</v>
      </c>
    </row>
    <row r="12" spans="1:47" x14ac:dyDescent="0.2">
      <c r="A12" s="73" t="s">
        <v>674</v>
      </c>
      <c r="B12" s="76">
        <v>2.7240000000000002</v>
      </c>
      <c r="C12" s="76">
        <v>2.681</v>
      </c>
      <c r="D12" s="76">
        <v>3.2570000000000001</v>
      </c>
      <c r="E12" s="78"/>
      <c r="F12" s="76"/>
      <c r="G12" s="91"/>
      <c r="H12" s="91"/>
      <c r="I12" s="91"/>
      <c r="J12" s="91"/>
      <c r="K12" s="91"/>
      <c r="L12" s="91"/>
      <c r="N12" s="8" t="s">
        <v>11</v>
      </c>
      <c r="O12" s="93">
        <v>4.2028249999999989</v>
      </c>
      <c r="P12" s="12"/>
      <c r="Q12" s="59" t="s">
        <v>179</v>
      </c>
      <c r="R12" s="59">
        <v>2.5295999999999998</v>
      </c>
      <c r="S12" s="59"/>
      <c r="X12" s="8" t="s">
        <v>41</v>
      </c>
      <c r="Y12" s="8">
        <v>307.86399999999998</v>
      </c>
      <c r="Z12" s="8">
        <v>363.59800000000001</v>
      </c>
      <c r="AA12" s="8" t="s">
        <v>35</v>
      </c>
      <c r="AB12" s="8">
        <v>278.67</v>
      </c>
      <c r="AC12" s="8">
        <v>334.404</v>
      </c>
      <c r="AE12" s="8" t="s">
        <v>96</v>
      </c>
      <c r="AF12" s="8">
        <v>1.1000000000000001</v>
      </c>
      <c r="AH12" s="8" t="s">
        <v>110</v>
      </c>
      <c r="AI12" s="8">
        <v>12.208399999999999</v>
      </c>
    </row>
    <row r="13" spans="1:47" x14ac:dyDescent="0.2">
      <c r="A13" s="73" t="s">
        <v>675</v>
      </c>
      <c r="B13" s="76">
        <v>3.1619999999999999</v>
      </c>
      <c r="C13" s="76">
        <v>3.0649999999999999</v>
      </c>
      <c r="D13" s="76">
        <v>5.327</v>
      </c>
      <c r="E13" s="78">
        <v>5.45</v>
      </c>
      <c r="F13" s="76">
        <v>1.7330000000000001</v>
      </c>
      <c r="G13" s="91"/>
      <c r="H13" s="91"/>
      <c r="I13" s="91"/>
      <c r="J13" s="91"/>
      <c r="K13" s="91"/>
      <c r="L13" s="91"/>
      <c r="N13" s="8" t="s">
        <v>12</v>
      </c>
      <c r="O13" s="93">
        <v>0.96177499999999994</v>
      </c>
      <c r="P13" s="12"/>
      <c r="Q13" s="59" t="s">
        <v>180</v>
      </c>
      <c r="R13" s="59"/>
      <c r="S13" s="59">
        <v>0.12753399999999998</v>
      </c>
      <c r="X13" s="8" t="s">
        <v>42</v>
      </c>
      <c r="Y13" s="8">
        <v>29.193999999999999</v>
      </c>
      <c r="Z13" s="8" t="s">
        <v>35</v>
      </c>
      <c r="AA13" s="8">
        <v>10.616</v>
      </c>
      <c r="AB13" s="8">
        <v>29.193999999999999</v>
      </c>
      <c r="AC13" s="8" t="s">
        <v>35</v>
      </c>
      <c r="AE13" s="8" t="s">
        <v>97</v>
      </c>
      <c r="AF13" s="8">
        <v>1.1000000000000001</v>
      </c>
      <c r="AH13" s="8" t="s">
        <v>111</v>
      </c>
      <c r="AI13" s="8">
        <v>84.927999999999997</v>
      </c>
    </row>
    <row r="14" spans="1:47" x14ac:dyDescent="0.2">
      <c r="A14" s="73" t="s">
        <v>676</v>
      </c>
      <c r="B14" s="76">
        <v>2.8319999999999999</v>
      </c>
      <c r="C14" s="76">
        <v>2.7890000000000001</v>
      </c>
      <c r="D14" s="76">
        <v>3.2480000000000002</v>
      </c>
      <c r="E14" s="76"/>
      <c r="F14" s="76"/>
      <c r="G14" s="91"/>
      <c r="H14" s="91"/>
      <c r="I14" s="91"/>
      <c r="J14" s="91"/>
      <c r="K14" s="91"/>
      <c r="L14" s="91"/>
      <c r="N14" s="8" t="s">
        <v>13</v>
      </c>
      <c r="O14" s="93">
        <v>1.3174999999999999E-2</v>
      </c>
      <c r="P14" s="12"/>
      <c r="Q14" s="59" t="s">
        <v>181</v>
      </c>
      <c r="R14" s="59"/>
      <c r="S14" s="59">
        <v>4.4794999999999998</v>
      </c>
      <c r="X14" s="8" t="s">
        <v>43</v>
      </c>
      <c r="Y14" s="8">
        <v>13.27</v>
      </c>
      <c r="Z14" s="8" t="s">
        <v>35</v>
      </c>
      <c r="AA14" s="8" t="s">
        <v>35</v>
      </c>
      <c r="AB14" s="8">
        <v>13.27</v>
      </c>
      <c r="AC14" s="8" t="s">
        <v>35</v>
      </c>
      <c r="AE14" s="8" t="s">
        <v>98</v>
      </c>
      <c r="AF14" s="8">
        <v>1.1000000000000001</v>
      </c>
      <c r="AH14" s="8" t="s">
        <v>112</v>
      </c>
      <c r="AI14" s="8">
        <v>24.151399999999999</v>
      </c>
    </row>
    <row r="15" spans="1:47" x14ac:dyDescent="0.2">
      <c r="A15" s="73" t="s">
        <v>677</v>
      </c>
      <c r="B15" s="76">
        <v>2.8319999999999999</v>
      </c>
      <c r="C15" s="76">
        <v>2.7890000000000001</v>
      </c>
      <c r="D15" s="76">
        <v>3.2480000000000002</v>
      </c>
      <c r="E15" s="76"/>
      <c r="F15" s="76"/>
      <c r="G15" s="91"/>
      <c r="H15" s="91"/>
      <c r="I15" s="91"/>
      <c r="J15" s="91"/>
      <c r="K15" s="91"/>
      <c r="L15" s="91"/>
      <c r="O15" s="12"/>
      <c r="P15" s="12"/>
      <c r="Q15" s="59" t="s">
        <v>182</v>
      </c>
      <c r="R15" s="59">
        <v>0.10539999999999999</v>
      </c>
      <c r="S15" s="59"/>
      <c r="X15" s="8" t="s">
        <v>44</v>
      </c>
      <c r="Y15" s="8">
        <v>21.231999999999999</v>
      </c>
      <c r="Z15" s="8" t="s">
        <v>35</v>
      </c>
      <c r="AA15" s="8" t="s">
        <v>35</v>
      </c>
      <c r="AB15" s="8">
        <v>21.231999999999999</v>
      </c>
      <c r="AC15" s="8" t="s">
        <v>35</v>
      </c>
      <c r="AE15" s="8" t="s">
        <v>99</v>
      </c>
      <c r="AF15" s="8">
        <v>1</v>
      </c>
      <c r="AH15" s="8" t="s">
        <v>113</v>
      </c>
      <c r="AI15" s="8">
        <v>43.260199999999998</v>
      </c>
    </row>
    <row r="16" spans="1:47" x14ac:dyDescent="0.2">
      <c r="A16" s="73" t="s">
        <v>678</v>
      </c>
      <c r="B16" s="76">
        <v>3.1970000000000001</v>
      </c>
      <c r="C16" s="76">
        <v>3.1</v>
      </c>
      <c r="D16" s="76">
        <v>5.2969999999999997</v>
      </c>
      <c r="E16" s="76"/>
      <c r="F16" s="76"/>
      <c r="G16" s="91"/>
      <c r="H16" s="91"/>
      <c r="I16" s="91"/>
      <c r="J16" s="91"/>
      <c r="K16" s="91"/>
      <c r="L16" s="91"/>
      <c r="O16" s="12"/>
      <c r="P16" s="12"/>
      <c r="Q16" s="59" t="s">
        <v>183</v>
      </c>
      <c r="R16" s="59">
        <v>2.0447599999999997</v>
      </c>
      <c r="S16" s="59"/>
      <c r="X16" s="8" t="s">
        <v>45</v>
      </c>
      <c r="Y16" s="8">
        <v>180.47199999999998</v>
      </c>
      <c r="Z16" s="8">
        <v>217.62799999999999</v>
      </c>
      <c r="AA16" s="8" t="s">
        <v>35</v>
      </c>
      <c r="AB16" s="8">
        <v>180.47199999999998</v>
      </c>
      <c r="AC16" s="8">
        <v>217.62799999999999</v>
      </c>
      <c r="AE16" s="8" t="s">
        <v>100</v>
      </c>
      <c r="AF16" s="8">
        <v>1.1000000000000001</v>
      </c>
      <c r="AH16" s="8" t="s">
        <v>114</v>
      </c>
      <c r="AI16" s="8">
        <v>15.923999999999999</v>
      </c>
    </row>
    <row r="17" spans="1:35" x14ac:dyDescent="0.2">
      <c r="A17" s="73" t="s">
        <v>679</v>
      </c>
      <c r="B17" s="76">
        <v>3.1970000000000001</v>
      </c>
      <c r="C17" s="76">
        <v>3.1</v>
      </c>
      <c r="D17" s="76">
        <v>5.2969999999999997</v>
      </c>
      <c r="E17" s="76"/>
      <c r="F17" s="76"/>
      <c r="G17" s="91"/>
      <c r="H17" s="91"/>
      <c r="I17" s="91"/>
      <c r="J17" s="91"/>
      <c r="K17" s="91"/>
      <c r="L17" s="91"/>
      <c r="O17" s="12"/>
      <c r="P17" s="12"/>
      <c r="Q17" s="59" t="s">
        <v>184</v>
      </c>
      <c r="R17" s="59"/>
      <c r="S17" s="59">
        <v>4.2160000000000002</v>
      </c>
      <c r="X17" s="8" t="s">
        <v>46</v>
      </c>
      <c r="Y17" s="8">
        <v>249.476</v>
      </c>
      <c r="Z17" s="8">
        <v>291.94</v>
      </c>
      <c r="AA17" s="8">
        <v>268.05399999999997</v>
      </c>
      <c r="AB17" s="8">
        <v>185.78</v>
      </c>
      <c r="AC17" s="8">
        <v>228.244</v>
      </c>
      <c r="AH17" s="8" t="s">
        <v>115</v>
      </c>
      <c r="AI17" s="8">
        <v>40.340799999999994</v>
      </c>
    </row>
    <row r="18" spans="1:35" x14ac:dyDescent="0.2">
      <c r="A18" s="73" t="s">
        <v>680</v>
      </c>
      <c r="B18" s="76">
        <v>3.1970000000000001</v>
      </c>
      <c r="C18" s="76">
        <v>3.1</v>
      </c>
      <c r="D18" s="76">
        <v>5.2969999999999997</v>
      </c>
      <c r="E18" s="76"/>
      <c r="F18" s="76"/>
      <c r="G18" s="91"/>
      <c r="H18" s="91"/>
      <c r="I18" s="91"/>
      <c r="J18" s="91"/>
      <c r="K18" s="91"/>
      <c r="L18" s="91"/>
      <c r="O18" s="12"/>
      <c r="P18" s="12"/>
      <c r="Q18" s="59" t="s">
        <v>185</v>
      </c>
      <c r="R18" s="59"/>
      <c r="S18" s="59">
        <v>3.4781999999999997</v>
      </c>
      <c r="X18" s="8" t="s">
        <v>47</v>
      </c>
      <c r="Y18" s="8">
        <v>265.39999999999998</v>
      </c>
      <c r="Z18" s="8">
        <v>291.94</v>
      </c>
      <c r="AA18" s="8" t="s">
        <v>35</v>
      </c>
      <c r="AB18" s="8">
        <v>201.70400000000001</v>
      </c>
      <c r="AC18" s="8">
        <v>228.244</v>
      </c>
      <c r="AH18" s="8" t="s">
        <v>116</v>
      </c>
      <c r="AI18" s="8">
        <v>47.771999999999998</v>
      </c>
    </row>
    <row r="19" spans="1:35" x14ac:dyDescent="0.2">
      <c r="A19" s="73" t="s">
        <v>681</v>
      </c>
      <c r="B19" s="76">
        <v>3.1970000000000001</v>
      </c>
      <c r="C19" s="76">
        <v>3.1</v>
      </c>
      <c r="D19" s="76">
        <v>5.2969999999999997</v>
      </c>
      <c r="E19" s="3"/>
      <c r="F19" s="3"/>
      <c r="G19" s="53"/>
      <c r="H19" s="53"/>
      <c r="I19" s="53"/>
      <c r="J19" s="53"/>
      <c r="K19" s="53"/>
      <c r="L19" s="53"/>
      <c r="O19" s="12"/>
      <c r="P19" s="12"/>
      <c r="Q19" s="59" t="s">
        <v>186</v>
      </c>
      <c r="R19" s="59"/>
      <c r="S19" s="59">
        <v>1.054</v>
      </c>
      <c r="X19" s="8" t="s">
        <v>48</v>
      </c>
      <c r="Y19" s="8">
        <v>185.78</v>
      </c>
      <c r="Z19" s="8">
        <v>228.244</v>
      </c>
      <c r="AA19" s="8" t="s">
        <v>35</v>
      </c>
      <c r="AB19" s="8">
        <v>119.42999999999999</v>
      </c>
      <c r="AC19" s="8">
        <v>161.89400000000001</v>
      </c>
      <c r="AH19" s="8" t="s">
        <v>117</v>
      </c>
      <c r="AI19" s="8">
        <v>26.54</v>
      </c>
    </row>
    <row r="20" spans="1:3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O20" s="12"/>
      <c r="P20" s="12"/>
      <c r="Q20" s="59" t="s">
        <v>187</v>
      </c>
      <c r="R20" s="59">
        <v>1.3174999999999999</v>
      </c>
      <c r="S20" s="59"/>
      <c r="X20" s="8" t="s">
        <v>49</v>
      </c>
      <c r="Y20" s="8">
        <v>185.78</v>
      </c>
      <c r="Z20" s="8">
        <v>220.28199999999998</v>
      </c>
      <c r="AA20" s="8" t="s">
        <v>35</v>
      </c>
      <c r="AB20" s="8">
        <v>119.42999999999999</v>
      </c>
      <c r="AC20" s="8">
        <v>156.58599999999998</v>
      </c>
      <c r="AH20" s="8" t="s">
        <v>118</v>
      </c>
      <c r="AI20" s="8">
        <v>7.6965999999999992</v>
      </c>
    </row>
    <row r="21" spans="1:35" x14ac:dyDescent="0.2">
      <c r="A21" s="73" t="s">
        <v>682</v>
      </c>
      <c r="B21" s="76">
        <v>3.1539999999999999</v>
      </c>
      <c r="C21" s="76">
        <v>3.11</v>
      </c>
      <c r="D21" s="76">
        <v>5.9429999999999996</v>
      </c>
      <c r="E21" s="24"/>
      <c r="F21" s="24"/>
      <c r="G21" s="24"/>
      <c r="H21" s="24"/>
      <c r="I21" s="24"/>
      <c r="J21" s="24"/>
      <c r="K21" s="24"/>
      <c r="L21" s="24"/>
      <c r="O21" s="12"/>
      <c r="P21" s="12"/>
      <c r="Q21" s="59" t="s">
        <v>188</v>
      </c>
      <c r="R21" s="59">
        <v>1.3174999999999999</v>
      </c>
      <c r="S21" s="59"/>
      <c r="X21" s="8" t="s">
        <v>50</v>
      </c>
      <c r="Y21" s="8">
        <v>180.47199999999998</v>
      </c>
      <c r="Z21" s="8" t="s">
        <v>35</v>
      </c>
      <c r="AA21" s="8" t="s">
        <v>35</v>
      </c>
      <c r="AB21" s="8">
        <v>116.776</v>
      </c>
      <c r="AC21" s="8" t="s">
        <v>35</v>
      </c>
      <c r="AH21" s="8" t="s">
        <v>119</v>
      </c>
      <c r="AI21" s="8">
        <v>26.54</v>
      </c>
    </row>
    <row r="22" spans="1:35" x14ac:dyDescent="0.2">
      <c r="O22" s="12"/>
      <c r="P22" s="12"/>
      <c r="Q22" s="59" t="s">
        <v>189</v>
      </c>
      <c r="R22" s="59">
        <v>1.3174999999999999</v>
      </c>
      <c r="S22" s="59"/>
      <c r="X22" s="8" t="s">
        <v>51</v>
      </c>
      <c r="Y22" s="8">
        <v>185.78</v>
      </c>
      <c r="Z22" s="8" t="s">
        <v>35</v>
      </c>
      <c r="AA22" s="8" t="s">
        <v>35</v>
      </c>
      <c r="AB22" s="8">
        <v>119.42999999999999</v>
      </c>
      <c r="AC22" s="8" t="s">
        <v>35</v>
      </c>
      <c r="AH22" s="8" t="s">
        <v>120</v>
      </c>
      <c r="AI22" s="8">
        <v>13.27</v>
      </c>
    </row>
    <row r="23" spans="1:35" x14ac:dyDescent="0.2">
      <c r="O23" s="12"/>
      <c r="P23" s="12"/>
      <c r="Q23" s="95" t="s">
        <v>190</v>
      </c>
      <c r="R23" s="59"/>
      <c r="S23" s="59">
        <v>3.1619999999999995</v>
      </c>
      <c r="X23" s="8" t="s">
        <v>52</v>
      </c>
      <c r="Y23" s="8">
        <v>342.36599999999999</v>
      </c>
      <c r="Z23" s="8">
        <v>374.214</v>
      </c>
      <c r="AA23" s="8">
        <v>398.09999999999997</v>
      </c>
      <c r="AB23" s="8">
        <v>299.90199999999999</v>
      </c>
      <c r="AC23" s="8">
        <v>334.404</v>
      </c>
      <c r="AH23" s="8" t="s">
        <v>121</v>
      </c>
      <c r="AI23" s="8">
        <v>9.0236000000000001</v>
      </c>
    </row>
    <row r="24" spans="1:35" x14ac:dyDescent="0.2">
      <c r="O24" s="13"/>
      <c r="P24" s="13"/>
      <c r="Q24" s="95" t="s">
        <v>191</v>
      </c>
      <c r="R24" s="59">
        <v>1.3174999999999999</v>
      </c>
      <c r="S24" s="59"/>
      <c r="X24" s="8" t="s">
        <v>53</v>
      </c>
      <c r="Y24" s="8">
        <v>268.05399999999997</v>
      </c>
      <c r="Z24" s="8">
        <v>299.90199999999999</v>
      </c>
      <c r="AA24" s="8" t="s">
        <v>35</v>
      </c>
      <c r="AB24" s="8">
        <v>228.244</v>
      </c>
      <c r="AC24" s="8">
        <v>260.09199999999998</v>
      </c>
      <c r="AH24" s="8" t="s">
        <v>122</v>
      </c>
      <c r="AI24" s="8">
        <v>16.720199999999998</v>
      </c>
    </row>
    <row r="25" spans="1:35" x14ac:dyDescent="0.2">
      <c r="O25" s="13"/>
      <c r="P25" s="13"/>
      <c r="Q25" s="95" t="s">
        <v>192</v>
      </c>
      <c r="R25" s="59">
        <v>1.7875839999999998</v>
      </c>
      <c r="S25" s="59"/>
      <c r="X25" s="8" t="s">
        <v>54</v>
      </c>
      <c r="Y25" s="8">
        <v>265.39999999999998</v>
      </c>
      <c r="Z25" s="8">
        <v>299.90199999999999</v>
      </c>
      <c r="AA25" s="8" t="s">
        <v>35</v>
      </c>
      <c r="AB25" s="8">
        <v>225.59</v>
      </c>
      <c r="AC25" s="8">
        <v>257.43799999999999</v>
      </c>
      <c r="AH25" s="8" t="s">
        <v>123</v>
      </c>
      <c r="AI25" s="8">
        <v>9.0236000000000001</v>
      </c>
    </row>
    <row r="26" spans="1:35" x14ac:dyDescent="0.2">
      <c r="O26" s="13"/>
      <c r="P26" s="13"/>
      <c r="Q26" s="95" t="s">
        <v>193</v>
      </c>
      <c r="R26" s="59">
        <v>4.0315499999999993</v>
      </c>
      <c r="S26" s="59"/>
      <c r="X26" s="8" t="s">
        <v>55</v>
      </c>
      <c r="Y26" s="8">
        <v>265.39999999999998</v>
      </c>
      <c r="Z26" s="8">
        <v>299.90199999999999</v>
      </c>
      <c r="AA26" s="8" t="s">
        <v>35</v>
      </c>
      <c r="AB26" s="8">
        <v>225.59</v>
      </c>
      <c r="AC26" s="8">
        <v>257.43799999999999</v>
      </c>
      <c r="AH26" s="8" t="s">
        <v>124</v>
      </c>
      <c r="AI26" s="8">
        <v>6.9004000000000003</v>
      </c>
    </row>
    <row r="27" spans="1:35" x14ac:dyDescent="0.2">
      <c r="O27" s="13"/>
      <c r="P27" s="13"/>
      <c r="Q27" s="95" t="s">
        <v>194</v>
      </c>
      <c r="R27" s="59">
        <v>1.3701999999999999</v>
      </c>
      <c r="S27" s="59"/>
      <c r="X27" s="8" t="s">
        <v>56</v>
      </c>
      <c r="Y27" s="8">
        <v>244.16800000000001</v>
      </c>
      <c r="Z27" s="8">
        <v>276.01599999999996</v>
      </c>
      <c r="AA27" s="8">
        <v>268.05399999999997</v>
      </c>
      <c r="AB27" s="8">
        <v>185.78</v>
      </c>
      <c r="AC27" s="8">
        <v>212.32</v>
      </c>
      <c r="AH27" s="8" t="s">
        <v>125</v>
      </c>
      <c r="AI27" s="8">
        <v>9.5543999999999993</v>
      </c>
    </row>
    <row r="28" spans="1:35" x14ac:dyDescent="0.2">
      <c r="O28" s="13"/>
      <c r="P28" s="13"/>
      <c r="Q28" s="95" t="s">
        <v>195</v>
      </c>
      <c r="R28" s="59"/>
      <c r="S28" s="59">
        <v>4.4794999999999998</v>
      </c>
      <c r="X28" s="8" t="s">
        <v>57</v>
      </c>
      <c r="Y28" s="8">
        <v>342.36599999999999</v>
      </c>
      <c r="Z28" s="8">
        <v>379.52199999999999</v>
      </c>
      <c r="AA28" s="8" t="s">
        <v>35</v>
      </c>
      <c r="AB28" s="8">
        <v>339.71199999999999</v>
      </c>
      <c r="AC28" s="8">
        <v>376.86799999999999</v>
      </c>
      <c r="AH28" s="8" t="s">
        <v>126</v>
      </c>
      <c r="AI28" s="8">
        <v>38.217599999999997</v>
      </c>
    </row>
    <row r="29" spans="1:35" x14ac:dyDescent="0.2">
      <c r="O29" s="13"/>
      <c r="P29" s="13"/>
      <c r="Q29" s="95" t="s">
        <v>196</v>
      </c>
      <c r="R29" s="59">
        <v>0.47429999999999994</v>
      </c>
      <c r="S29" s="59"/>
      <c r="X29" s="8" t="s">
        <v>58</v>
      </c>
      <c r="Y29" s="8">
        <v>260.09199999999998</v>
      </c>
      <c r="Z29" s="8">
        <v>297.24799999999999</v>
      </c>
      <c r="AA29" s="8" t="s">
        <v>35</v>
      </c>
      <c r="AB29" s="8">
        <v>260.09199999999998</v>
      </c>
      <c r="AC29" s="8">
        <v>297.24799999999999</v>
      </c>
      <c r="AH29" s="8" t="s">
        <v>127</v>
      </c>
      <c r="AI29" s="8">
        <v>36.890599999999999</v>
      </c>
    </row>
    <row r="30" spans="1:35" x14ac:dyDescent="0.2">
      <c r="O30" s="13"/>
      <c r="P30" s="13"/>
      <c r="Q30" s="95" t="s">
        <v>197</v>
      </c>
      <c r="R30" s="59">
        <v>0.22134000000000001</v>
      </c>
      <c r="S30" s="59"/>
      <c r="X30" s="8" t="s">
        <v>59</v>
      </c>
      <c r="Y30" s="8">
        <v>26.54</v>
      </c>
      <c r="Z30" s="8" t="s">
        <v>35</v>
      </c>
      <c r="AA30" s="8" t="s">
        <v>35</v>
      </c>
      <c r="AB30" s="8">
        <v>26.54</v>
      </c>
      <c r="AC30" s="8" t="s">
        <v>35</v>
      </c>
      <c r="AH30" s="8" t="s">
        <v>128</v>
      </c>
      <c r="AI30" s="8">
        <v>42.463999999999999</v>
      </c>
    </row>
    <row r="31" spans="1:35" x14ac:dyDescent="0.2">
      <c r="O31" s="13"/>
      <c r="P31" s="13"/>
      <c r="Q31" s="95" t="s">
        <v>198</v>
      </c>
      <c r="R31" s="59">
        <v>1.3174999999999999</v>
      </c>
      <c r="S31" s="59"/>
      <c r="X31" s="8" t="s">
        <v>60</v>
      </c>
      <c r="Y31" s="8">
        <v>18.577999999999999</v>
      </c>
      <c r="Z31" s="8" t="s">
        <v>35</v>
      </c>
      <c r="AA31" s="8">
        <v>45.117999999999995</v>
      </c>
      <c r="AB31" s="8">
        <v>15.923999999999999</v>
      </c>
      <c r="AC31" s="8" t="s">
        <v>35</v>
      </c>
      <c r="AH31" s="8" t="s">
        <v>129</v>
      </c>
      <c r="AI31" s="8">
        <v>35.298200000000001</v>
      </c>
    </row>
    <row r="32" spans="1:35" x14ac:dyDescent="0.2">
      <c r="O32" s="13"/>
      <c r="P32" s="13"/>
      <c r="Q32" s="3" t="s">
        <v>199</v>
      </c>
      <c r="R32" s="59">
        <v>1.8971999999999998</v>
      </c>
      <c r="S32" s="59"/>
      <c r="X32" s="8" t="s">
        <v>61</v>
      </c>
      <c r="Y32" s="8">
        <v>180.47199999999998</v>
      </c>
      <c r="Z32" s="8">
        <v>217.62799999999999</v>
      </c>
      <c r="AA32" s="8" t="s">
        <v>35</v>
      </c>
      <c r="AB32" s="8">
        <v>177.81799999999998</v>
      </c>
      <c r="AC32" s="8">
        <v>214.97399999999999</v>
      </c>
      <c r="AH32" s="8" t="s">
        <v>130</v>
      </c>
      <c r="AI32" s="8">
        <v>17.250999999999998</v>
      </c>
    </row>
    <row r="33" spans="17:35" x14ac:dyDescent="0.2">
      <c r="Q33" s="3" t="s">
        <v>200</v>
      </c>
      <c r="R33" s="59">
        <v>1.7601799999999999</v>
      </c>
      <c r="S33" s="59"/>
      <c r="X33" s="8" t="s">
        <v>62</v>
      </c>
      <c r="Y33" s="8">
        <v>18.577999999999999</v>
      </c>
      <c r="Z33" s="8" t="s">
        <v>35</v>
      </c>
      <c r="AA33" s="8" t="s">
        <v>35</v>
      </c>
      <c r="AB33" s="8">
        <v>15.923999999999999</v>
      </c>
      <c r="AC33" s="8" t="s">
        <v>35</v>
      </c>
      <c r="AH33" s="8" t="s">
        <v>131</v>
      </c>
      <c r="AI33" s="8">
        <v>4.5118</v>
      </c>
    </row>
    <row r="34" spans="17:35" x14ac:dyDescent="0.2">
      <c r="Q34" s="3" t="s">
        <v>201</v>
      </c>
      <c r="R34" s="59"/>
      <c r="S34" s="59">
        <v>3.7943999999999996</v>
      </c>
      <c r="X34" s="8" t="s">
        <v>6</v>
      </c>
      <c r="Y34" s="8">
        <v>164.548</v>
      </c>
      <c r="Z34" s="8">
        <v>217.62799999999999</v>
      </c>
      <c r="AA34" s="8">
        <v>252.13</v>
      </c>
      <c r="AB34" s="8">
        <v>122.084</v>
      </c>
      <c r="AC34" s="8">
        <v>183.126</v>
      </c>
      <c r="AH34" s="8" t="s">
        <v>132</v>
      </c>
      <c r="AI34" s="8">
        <v>116.776</v>
      </c>
    </row>
    <row r="35" spans="17:35" x14ac:dyDescent="0.2">
      <c r="Q35" s="3" t="s">
        <v>202</v>
      </c>
      <c r="R35" s="59"/>
      <c r="S35" s="59">
        <v>0.84003799999999995</v>
      </c>
      <c r="X35" s="8" t="s">
        <v>63</v>
      </c>
      <c r="Y35" s="8">
        <v>156.58599999999998</v>
      </c>
      <c r="Z35" s="8">
        <v>204.358</v>
      </c>
      <c r="AA35" s="8">
        <v>241.51399999999998</v>
      </c>
      <c r="AB35" s="8">
        <v>114.122</v>
      </c>
      <c r="AC35" s="8">
        <v>169.85599999999999</v>
      </c>
      <c r="AH35" s="8" t="s">
        <v>133</v>
      </c>
      <c r="AI35" s="8">
        <v>19.639600000000002</v>
      </c>
    </row>
    <row r="36" spans="17:35" x14ac:dyDescent="0.2">
      <c r="Q36" s="3" t="s">
        <v>203</v>
      </c>
      <c r="R36" s="59">
        <v>2.5295999999999998</v>
      </c>
      <c r="S36" s="59"/>
      <c r="X36" s="8" t="s">
        <v>64</v>
      </c>
      <c r="Y36" s="8">
        <v>164.548</v>
      </c>
      <c r="Z36" s="8" t="s">
        <v>35</v>
      </c>
      <c r="AA36" s="8" t="s">
        <v>35</v>
      </c>
      <c r="AB36" s="8">
        <v>122.084</v>
      </c>
      <c r="AC36" s="8" t="s">
        <v>35</v>
      </c>
      <c r="AH36" s="8" t="s">
        <v>134</v>
      </c>
      <c r="AI36" s="8">
        <v>11.412199999999999</v>
      </c>
    </row>
    <row r="37" spans="17:35" x14ac:dyDescent="0.2">
      <c r="Q37" s="3" t="s">
        <v>204</v>
      </c>
      <c r="R37" s="59">
        <v>0.52700000000000002</v>
      </c>
      <c r="S37" s="59"/>
      <c r="X37" s="8" t="s">
        <v>5</v>
      </c>
      <c r="Y37" s="8">
        <v>172.51</v>
      </c>
      <c r="Z37" s="8">
        <v>230.898</v>
      </c>
      <c r="AA37" s="8">
        <v>188.434</v>
      </c>
      <c r="AB37" s="8">
        <v>130.04599999999999</v>
      </c>
      <c r="AC37" s="8">
        <v>196.39599999999999</v>
      </c>
      <c r="AH37" s="8" t="s">
        <v>135</v>
      </c>
      <c r="AI37" s="8">
        <v>11.6776</v>
      </c>
    </row>
    <row r="38" spans="17:35" x14ac:dyDescent="0.2">
      <c r="Q38" s="3" t="s">
        <v>205</v>
      </c>
      <c r="R38" s="59">
        <v>3.6889999999999996</v>
      </c>
      <c r="S38" s="59"/>
      <c r="X38" s="8" t="s">
        <v>7</v>
      </c>
      <c r="Y38" s="8">
        <v>164.548</v>
      </c>
      <c r="Z38" s="8">
        <v>217.62799999999999</v>
      </c>
      <c r="AA38" s="8">
        <v>252.13</v>
      </c>
      <c r="AB38" s="8">
        <v>122.084</v>
      </c>
      <c r="AC38" s="8">
        <v>183.126</v>
      </c>
      <c r="AH38" s="8" t="s">
        <v>136</v>
      </c>
      <c r="AI38" s="8">
        <v>36.0944</v>
      </c>
    </row>
    <row r="39" spans="17:35" x14ac:dyDescent="0.2">
      <c r="Q39" s="3" t="s">
        <v>206</v>
      </c>
      <c r="R39" s="59"/>
      <c r="S39" s="59">
        <v>0.12753399999999998</v>
      </c>
      <c r="X39" s="8" t="s">
        <v>65</v>
      </c>
      <c r="Y39" s="8">
        <v>188.434</v>
      </c>
      <c r="Z39" s="8">
        <v>244.16800000000001</v>
      </c>
      <c r="AA39" s="8">
        <v>241.51399999999998</v>
      </c>
      <c r="AB39" s="8">
        <v>145.97</v>
      </c>
      <c r="AC39" s="8">
        <v>209.666</v>
      </c>
      <c r="AH39" s="8" t="s">
        <v>137</v>
      </c>
      <c r="AI39" s="8">
        <v>10.085199999999999</v>
      </c>
    </row>
    <row r="40" spans="17:35" x14ac:dyDescent="0.2">
      <c r="Q40" s="3" t="s">
        <v>207</v>
      </c>
      <c r="R40" s="59">
        <v>0.79049999999999987</v>
      </c>
      <c r="S40" s="59"/>
      <c r="X40" s="8" t="s">
        <v>66</v>
      </c>
      <c r="Y40" s="8">
        <v>188.434</v>
      </c>
      <c r="Z40" s="8">
        <v>244.16800000000001</v>
      </c>
      <c r="AA40" s="8" t="s">
        <v>35</v>
      </c>
      <c r="AB40" s="8">
        <v>145.97</v>
      </c>
      <c r="AC40" s="8">
        <v>209.666</v>
      </c>
      <c r="AH40" s="8" t="s">
        <v>138</v>
      </c>
      <c r="AI40" s="8">
        <v>33.174999999999997</v>
      </c>
    </row>
    <row r="41" spans="17:35" x14ac:dyDescent="0.2">
      <c r="Q41" s="3" t="s">
        <v>208</v>
      </c>
      <c r="R41" s="59"/>
      <c r="S41" s="59">
        <v>3.9524999999999997</v>
      </c>
      <c r="X41" s="8" t="s">
        <v>67</v>
      </c>
      <c r="Y41" s="8">
        <v>188.434</v>
      </c>
      <c r="Z41" s="8">
        <v>244.16800000000001</v>
      </c>
      <c r="AA41" s="8" t="s">
        <v>35</v>
      </c>
      <c r="AB41" s="8">
        <v>145.97</v>
      </c>
      <c r="AC41" s="8">
        <v>209.666</v>
      </c>
      <c r="AH41" s="8" t="s">
        <v>139</v>
      </c>
      <c r="AI41" s="8">
        <v>102.4444</v>
      </c>
    </row>
    <row r="42" spans="17:35" x14ac:dyDescent="0.2">
      <c r="Q42" s="3" t="s">
        <v>209</v>
      </c>
      <c r="R42" s="59"/>
      <c r="S42" s="59">
        <v>0.13175000000000001</v>
      </c>
      <c r="X42" s="8" t="s">
        <v>68</v>
      </c>
      <c r="Y42" s="8">
        <v>180.47199999999998</v>
      </c>
      <c r="Z42" s="8">
        <v>230.898</v>
      </c>
      <c r="AA42" s="8">
        <v>241.51399999999998</v>
      </c>
      <c r="AB42" s="8">
        <v>138.00799999999998</v>
      </c>
      <c r="AC42" s="8">
        <v>196.39599999999999</v>
      </c>
      <c r="AH42" s="8" t="s">
        <v>140</v>
      </c>
      <c r="AI42" s="8">
        <v>127.392</v>
      </c>
    </row>
    <row r="43" spans="17:35" x14ac:dyDescent="0.2">
      <c r="Q43" s="3" t="s">
        <v>210</v>
      </c>
      <c r="R43" s="59">
        <v>1.3174999999999999</v>
      </c>
      <c r="S43" s="59"/>
      <c r="X43" s="8" t="s">
        <v>69</v>
      </c>
      <c r="Y43" s="8">
        <v>180.47199999999998</v>
      </c>
      <c r="Z43" s="8">
        <v>230.898</v>
      </c>
      <c r="AA43" s="8">
        <v>241.51399999999998</v>
      </c>
      <c r="AB43" s="8">
        <v>138.00799999999998</v>
      </c>
      <c r="AC43" s="8">
        <v>196.39599999999999</v>
      </c>
      <c r="AH43" s="8" t="s">
        <v>141</v>
      </c>
      <c r="AI43" s="8">
        <v>45.383400000000002</v>
      </c>
    </row>
    <row r="44" spans="17:35" x14ac:dyDescent="0.2">
      <c r="Q44" s="3" t="s">
        <v>211</v>
      </c>
      <c r="R44" s="59">
        <v>0.13701999999999998</v>
      </c>
      <c r="S44" s="59"/>
      <c r="X44" s="8" t="s">
        <v>70</v>
      </c>
      <c r="Y44" s="8">
        <v>156.58599999999998</v>
      </c>
      <c r="Z44" s="8">
        <v>196.39599999999999</v>
      </c>
      <c r="AA44" s="8">
        <v>241.51399999999998</v>
      </c>
      <c r="AB44" s="8">
        <v>114.122</v>
      </c>
      <c r="AC44" s="8">
        <v>159.24</v>
      </c>
      <c r="AH44" s="8" t="s">
        <v>142</v>
      </c>
      <c r="AI44" s="8">
        <v>15.923999999999999</v>
      </c>
    </row>
    <row r="45" spans="17:35" x14ac:dyDescent="0.2">
      <c r="Q45" s="3" t="s">
        <v>212</v>
      </c>
      <c r="R45" s="59">
        <v>0.65874999999999995</v>
      </c>
      <c r="S45" s="59"/>
      <c r="X45" s="8" t="s">
        <v>71</v>
      </c>
      <c r="Y45" s="8">
        <v>188.434</v>
      </c>
      <c r="Z45" s="8">
        <v>244.16800000000001</v>
      </c>
      <c r="AA45" s="8">
        <v>241.51399999999998</v>
      </c>
      <c r="AB45" s="8">
        <v>145.97</v>
      </c>
      <c r="AC45" s="8">
        <v>209.666</v>
      </c>
      <c r="AH45" s="8" t="s">
        <v>143</v>
      </c>
      <c r="AI45" s="8">
        <v>15.923999999999999</v>
      </c>
    </row>
    <row r="46" spans="17:35" x14ac:dyDescent="0.2">
      <c r="Q46" s="3" t="s">
        <v>213</v>
      </c>
      <c r="R46" s="59">
        <v>1.054</v>
      </c>
      <c r="S46" s="59"/>
      <c r="X46" s="8" t="s">
        <v>72</v>
      </c>
      <c r="Y46" s="8">
        <v>183.126</v>
      </c>
      <c r="Z46" s="8">
        <v>244.16800000000001</v>
      </c>
      <c r="AA46" s="8" t="s">
        <v>35</v>
      </c>
      <c r="AB46" s="8">
        <v>114.122</v>
      </c>
      <c r="AC46" s="8">
        <v>188.434</v>
      </c>
    </row>
    <row r="47" spans="17:35" x14ac:dyDescent="0.2">
      <c r="Q47" s="3" t="s">
        <v>214</v>
      </c>
      <c r="R47" s="59">
        <v>2.6349999999999998</v>
      </c>
      <c r="S47" s="59"/>
      <c r="X47" s="8" t="s">
        <v>73</v>
      </c>
      <c r="Y47" s="8">
        <v>140.66200000000001</v>
      </c>
      <c r="Z47" s="8" t="s">
        <v>35</v>
      </c>
      <c r="AA47" s="8">
        <v>138.00799999999998</v>
      </c>
      <c r="AB47" s="8">
        <v>100.852</v>
      </c>
      <c r="AC47" s="8" t="s">
        <v>35</v>
      </c>
    </row>
    <row r="48" spans="17:35" x14ac:dyDescent="0.2">
      <c r="Q48" s="3" t="s">
        <v>215</v>
      </c>
      <c r="R48" s="59">
        <v>2.1080000000000001</v>
      </c>
      <c r="S48" s="59"/>
      <c r="X48" s="8" t="s">
        <v>74</v>
      </c>
      <c r="Y48" s="8">
        <v>106.16</v>
      </c>
      <c r="Z48" s="8" t="s">
        <v>35</v>
      </c>
      <c r="AA48" s="8" t="s">
        <v>35</v>
      </c>
      <c r="AB48" s="8">
        <v>108.81399999999999</v>
      </c>
      <c r="AC48" s="8" t="s">
        <v>35</v>
      </c>
    </row>
    <row r="49" spans="17:29" x14ac:dyDescent="0.2">
      <c r="Q49" s="3" t="s">
        <v>216</v>
      </c>
      <c r="R49" s="59">
        <v>1.8971999999999998</v>
      </c>
      <c r="S49" s="59"/>
      <c r="X49" s="8" t="s">
        <v>75</v>
      </c>
      <c r="Y49" s="8">
        <v>100.852</v>
      </c>
      <c r="Z49" s="8" t="s">
        <v>35</v>
      </c>
      <c r="AA49" s="8" t="s">
        <v>35</v>
      </c>
      <c r="AB49" s="8">
        <v>103.506</v>
      </c>
      <c r="AC49" s="8" t="s">
        <v>35</v>
      </c>
    </row>
    <row r="50" spans="17:29" x14ac:dyDescent="0.2">
      <c r="Q50" s="3" t="s">
        <v>217</v>
      </c>
      <c r="R50" s="59">
        <v>2.5822999999999996</v>
      </c>
      <c r="S50" s="59"/>
      <c r="X50" s="8" t="s">
        <v>76</v>
      </c>
      <c r="Y50" s="8">
        <v>132.69999999999999</v>
      </c>
      <c r="Z50" s="8" t="s">
        <v>35</v>
      </c>
      <c r="AA50" s="8" t="s">
        <v>35</v>
      </c>
      <c r="AB50" s="8">
        <v>135.35399999999998</v>
      </c>
      <c r="AC50" s="8" t="s">
        <v>35</v>
      </c>
    </row>
    <row r="51" spans="17:29" x14ac:dyDescent="0.2">
      <c r="Q51" s="3" t="s">
        <v>218</v>
      </c>
      <c r="R51" s="59">
        <v>1.8971999999999998</v>
      </c>
      <c r="S51" s="59"/>
      <c r="X51" s="8" t="s">
        <v>77</v>
      </c>
      <c r="Y51" s="8">
        <v>151.27799999999999</v>
      </c>
      <c r="Z51" s="8" t="s">
        <v>35</v>
      </c>
      <c r="AA51" s="8" t="s">
        <v>35</v>
      </c>
      <c r="AB51" s="8">
        <v>130.04599999999999</v>
      </c>
      <c r="AC51" s="8" t="s">
        <v>35</v>
      </c>
    </row>
    <row r="52" spans="17:29" x14ac:dyDescent="0.2">
      <c r="Q52" s="3" t="s">
        <v>219</v>
      </c>
      <c r="R52" s="59">
        <v>0.51382499999999998</v>
      </c>
      <c r="S52" s="59"/>
      <c r="X52" s="8" t="s">
        <v>78</v>
      </c>
      <c r="Y52" s="8">
        <v>276.01599999999996</v>
      </c>
      <c r="Z52" s="8" t="s">
        <v>35</v>
      </c>
      <c r="AA52" s="8" t="s">
        <v>35</v>
      </c>
      <c r="AB52" s="8">
        <v>145.97</v>
      </c>
      <c r="AC52" s="8" t="s">
        <v>35</v>
      </c>
    </row>
    <row r="53" spans="17:29" x14ac:dyDescent="0.2">
      <c r="Q53" s="3" t="s">
        <v>220</v>
      </c>
      <c r="R53" s="59"/>
      <c r="S53" s="59">
        <v>4.5848999999999993</v>
      </c>
      <c r="X53" s="8" t="s">
        <v>79</v>
      </c>
      <c r="Y53" s="8">
        <v>151.27799999999999</v>
      </c>
      <c r="Z53" s="8">
        <v>191.08799999999999</v>
      </c>
      <c r="AA53" s="8" t="s">
        <v>35</v>
      </c>
      <c r="AB53" s="8">
        <v>108.81399999999999</v>
      </c>
      <c r="AC53" s="8">
        <v>153.93199999999999</v>
      </c>
    </row>
    <row r="54" spans="17:29" x14ac:dyDescent="0.2">
      <c r="Q54" s="3" t="s">
        <v>221</v>
      </c>
      <c r="R54" s="59">
        <v>0.30565999999999999</v>
      </c>
      <c r="S54" s="59"/>
      <c r="X54" s="8" t="s">
        <v>8</v>
      </c>
      <c r="Y54" s="8">
        <v>188.434</v>
      </c>
      <c r="Z54" s="8">
        <v>252.13</v>
      </c>
      <c r="AA54" s="8">
        <v>233.55199999999999</v>
      </c>
      <c r="AB54" s="8">
        <v>145.97</v>
      </c>
      <c r="AC54" s="8">
        <v>217.62799999999999</v>
      </c>
    </row>
    <row r="55" spans="17:29" x14ac:dyDescent="0.2">
      <c r="Q55" s="3" t="s">
        <v>222</v>
      </c>
      <c r="R55" s="59">
        <v>1.5809999999999997</v>
      </c>
      <c r="S55" s="59"/>
      <c r="X55" s="8" t="s">
        <v>80</v>
      </c>
      <c r="Y55" s="8">
        <v>183.126</v>
      </c>
      <c r="Z55" s="8" t="s">
        <v>35</v>
      </c>
      <c r="AA55" s="8" t="s">
        <v>35</v>
      </c>
      <c r="AB55" s="8">
        <v>114.122</v>
      </c>
      <c r="AC55" s="8" t="s">
        <v>35</v>
      </c>
    </row>
    <row r="56" spans="17:29" x14ac:dyDescent="0.2">
      <c r="Q56" s="3" t="s">
        <v>223</v>
      </c>
      <c r="R56" s="59">
        <v>1.0012999999999999</v>
      </c>
      <c r="S56" s="59"/>
      <c r="X56" s="8" t="s">
        <v>81</v>
      </c>
      <c r="Y56" s="8">
        <v>180.47199999999998</v>
      </c>
      <c r="Z56" s="8" t="s">
        <v>35</v>
      </c>
      <c r="AA56" s="8" t="s">
        <v>35</v>
      </c>
      <c r="AB56" s="8">
        <v>122.084</v>
      </c>
      <c r="AC56" s="8" t="s">
        <v>35</v>
      </c>
    </row>
    <row r="57" spans="17:29" x14ac:dyDescent="0.2">
      <c r="Q57" s="3" t="s">
        <v>224</v>
      </c>
      <c r="R57" s="59">
        <v>2.5295999999999998</v>
      </c>
      <c r="S57" s="59"/>
      <c r="X57" s="8" t="s">
        <v>82</v>
      </c>
      <c r="Y57" s="8">
        <v>475.06599999999997</v>
      </c>
      <c r="Z57" s="8" t="s">
        <v>35</v>
      </c>
      <c r="AA57" s="8">
        <v>586.53399999999999</v>
      </c>
      <c r="AB57" s="8" t="s">
        <v>35</v>
      </c>
      <c r="AC57" s="8" t="s">
        <v>35</v>
      </c>
    </row>
    <row r="58" spans="17:29" x14ac:dyDescent="0.2">
      <c r="Q58" s="3" t="s">
        <v>225</v>
      </c>
      <c r="R58" s="59">
        <v>0.84319999999999995</v>
      </c>
      <c r="S58" s="59"/>
      <c r="X58" s="8" t="s">
        <v>83</v>
      </c>
      <c r="Y58" s="8">
        <v>514.87599999999998</v>
      </c>
      <c r="Z58" s="8" t="s">
        <v>35</v>
      </c>
      <c r="AA58" s="8">
        <v>360.94399999999996</v>
      </c>
      <c r="AB58" s="8" t="s">
        <v>35</v>
      </c>
      <c r="AC58" s="8" t="s">
        <v>35</v>
      </c>
    </row>
    <row r="59" spans="17:29" x14ac:dyDescent="0.2">
      <c r="Q59" s="3" t="s">
        <v>226</v>
      </c>
      <c r="R59" s="59">
        <v>0.84319999999999995</v>
      </c>
      <c r="S59" s="59"/>
      <c r="X59" s="8" t="s">
        <v>84</v>
      </c>
      <c r="Y59" s="8">
        <v>443.21799999999996</v>
      </c>
      <c r="Z59" s="8" t="s">
        <v>35</v>
      </c>
      <c r="AA59" s="8" t="s">
        <v>35</v>
      </c>
      <c r="AB59" s="8" t="s">
        <v>35</v>
      </c>
      <c r="AC59" s="8" t="s">
        <v>35</v>
      </c>
    </row>
    <row r="60" spans="17:29" x14ac:dyDescent="0.2">
      <c r="Q60" s="3" t="s">
        <v>227</v>
      </c>
      <c r="R60" s="59">
        <v>0.84319999999999995</v>
      </c>
      <c r="S60" s="59"/>
      <c r="X60" s="8" t="s">
        <v>85</v>
      </c>
      <c r="Y60" s="8">
        <v>283.97800000000001</v>
      </c>
      <c r="Z60" s="8" t="s">
        <v>35</v>
      </c>
      <c r="AA60" s="8">
        <v>331.75</v>
      </c>
      <c r="AB60" s="8" t="s">
        <v>35</v>
      </c>
      <c r="AC60" s="8" t="s">
        <v>35</v>
      </c>
    </row>
    <row r="61" spans="17:29" x14ac:dyDescent="0.2">
      <c r="Q61" s="3" t="s">
        <v>228</v>
      </c>
      <c r="R61" s="59">
        <v>4.3719392999999995E-2</v>
      </c>
      <c r="S61" s="59"/>
      <c r="X61" s="8" t="s">
        <v>86</v>
      </c>
      <c r="Y61" s="8" t="s">
        <v>35</v>
      </c>
      <c r="Z61" s="8" t="s">
        <v>35</v>
      </c>
      <c r="AA61" s="8">
        <v>204.358</v>
      </c>
      <c r="AB61" s="8" t="s">
        <v>35</v>
      </c>
      <c r="AC61" s="8" t="s">
        <v>35</v>
      </c>
    </row>
    <row r="62" spans="17:29" x14ac:dyDescent="0.2">
      <c r="Q62" s="3" t="s">
        <v>229</v>
      </c>
      <c r="R62" s="59"/>
      <c r="S62" s="59">
        <v>0.42686999999999997</v>
      </c>
      <c r="X62" s="8" t="s">
        <v>34</v>
      </c>
      <c r="Y62" s="8">
        <v>297.24799999999999</v>
      </c>
      <c r="Z62" s="8">
        <v>339.71199999999999</v>
      </c>
      <c r="AA62" s="8" t="s">
        <v>35</v>
      </c>
      <c r="AB62" s="8" t="s">
        <v>35</v>
      </c>
      <c r="AC62" s="8" t="s">
        <v>35</v>
      </c>
    </row>
    <row r="63" spans="17:29" x14ac:dyDescent="0.2">
      <c r="Q63" s="3" t="s">
        <v>230</v>
      </c>
      <c r="R63" s="59">
        <v>2.1079999999999998E-2</v>
      </c>
      <c r="S63" s="59"/>
      <c r="X63" s="8" t="s">
        <v>36</v>
      </c>
      <c r="Y63" s="8">
        <v>127.392</v>
      </c>
      <c r="Z63" s="8">
        <v>153.93199999999999</v>
      </c>
      <c r="AA63" s="8">
        <v>135.35399999999998</v>
      </c>
      <c r="AB63" s="8">
        <v>127.392</v>
      </c>
      <c r="AC63" s="8">
        <v>153.93199999999999</v>
      </c>
    </row>
    <row r="64" spans="17:29" x14ac:dyDescent="0.2">
      <c r="Q64" s="3" t="s">
        <v>231</v>
      </c>
      <c r="R64" s="59">
        <v>0.52700000000000002</v>
      </c>
      <c r="S64" s="59"/>
      <c r="X64" s="8" t="s">
        <v>37</v>
      </c>
      <c r="Y64" s="8">
        <v>360.94399999999996</v>
      </c>
      <c r="Z64" s="8">
        <v>451.18</v>
      </c>
      <c r="AA64" s="8">
        <v>406.06200000000001</v>
      </c>
      <c r="AB64" s="8">
        <v>360.94399999999996</v>
      </c>
      <c r="AC64" s="8">
        <v>451.18</v>
      </c>
    </row>
    <row r="65" spans="17:29" x14ac:dyDescent="0.2">
      <c r="Q65" s="3" t="s">
        <v>232</v>
      </c>
      <c r="R65" s="59"/>
      <c r="S65" s="59"/>
      <c r="X65" s="8" t="s">
        <v>38</v>
      </c>
      <c r="Y65" s="8">
        <v>440.56399999999996</v>
      </c>
      <c r="Z65" s="8">
        <v>533.45399999999995</v>
      </c>
      <c r="AA65" s="8">
        <v>498.952</v>
      </c>
      <c r="AB65" s="8">
        <v>440.56399999999996</v>
      </c>
      <c r="AC65" s="8">
        <v>533.45399999999995</v>
      </c>
    </row>
    <row r="66" spans="17:29" x14ac:dyDescent="0.2">
      <c r="Q66" s="3" t="s">
        <v>233</v>
      </c>
      <c r="R66" s="59">
        <v>4.2160000000000002</v>
      </c>
      <c r="S66" s="59"/>
      <c r="X66" s="8" t="s">
        <v>39</v>
      </c>
      <c r="Y66" s="8">
        <v>122.084</v>
      </c>
      <c r="Z66" s="8">
        <v>148.624</v>
      </c>
      <c r="AA66" s="8" t="s">
        <v>35</v>
      </c>
      <c r="AB66" s="8">
        <v>122.084</v>
      </c>
      <c r="AC66" s="8">
        <v>148.624</v>
      </c>
    </row>
    <row r="67" spans="17:29" x14ac:dyDescent="0.2">
      <c r="Q67" s="3" t="s">
        <v>234</v>
      </c>
      <c r="R67" s="59"/>
      <c r="S67" s="59">
        <v>0.84003799999999995</v>
      </c>
      <c r="X67" s="8" t="s">
        <v>40</v>
      </c>
      <c r="Y67" s="8">
        <v>257.43799999999999</v>
      </c>
      <c r="Z67" s="8">
        <v>286.63200000000001</v>
      </c>
      <c r="AA67" s="8" t="s">
        <v>35</v>
      </c>
      <c r="AB67" s="8">
        <v>257.43799999999999</v>
      </c>
      <c r="AC67" s="8">
        <v>286.63200000000001</v>
      </c>
    </row>
    <row r="68" spans="17:29" x14ac:dyDescent="0.2">
      <c r="Q68" s="3" t="s">
        <v>235</v>
      </c>
      <c r="R68" s="59">
        <v>1.8971999999999998</v>
      </c>
      <c r="S68" s="59"/>
      <c r="X68" s="8" t="s">
        <v>41</v>
      </c>
      <c r="Y68" s="8">
        <v>307.86399999999998</v>
      </c>
      <c r="Z68" s="8">
        <v>363.59800000000001</v>
      </c>
      <c r="AA68" s="8" t="s">
        <v>35</v>
      </c>
      <c r="AB68" s="8">
        <v>278.67</v>
      </c>
      <c r="AC68" s="8">
        <v>334.404</v>
      </c>
    </row>
    <row r="69" spans="17:29" x14ac:dyDescent="0.2">
      <c r="Q69" s="3" t="s">
        <v>236</v>
      </c>
      <c r="R69" s="59">
        <v>1.1857499999999999</v>
      </c>
      <c r="S69" s="59"/>
      <c r="X69" s="8" t="s">
        <v>42</v>
      </c>
      <c r="Y69" s="8">
        <v>29.193999999999999</v>
      </c>
      <c r="Z69" s="8" t="s">
        <v>35</v>
      </c>
      <c r="AA69" s="8">
        <v>10.616</v>
      </c>
      <c r="AB69" s="8">
        <v>29.193999999999999</v>
      </c>
      <c r="AC69" s="8" t="s">
        <v>35</v>
      </c>
    </row>
    <row r="70" spans="17:29" x14ac:dyDescent="0.2">
      <c r="Q70" s="3" t="s">
        <v>237</v>
      </c>
      <c r="R70" s="59">
        <v>0.59023999999999999</v>
      </c>
      <c r="S70" s="59"/>
      <c r="X70" s="8" t="s">
        <v>43</v>
      </c>
      <c r="Y70" s="8">
        <v>13.27</v>
      </c>
      <c r="Z70" s="8" t="s">
        <v>35</v>
      </c>
      <c r="AA70" s="8" t="s">
        <v>35</v>
      </c>
      <c r="AB70" s="8">
        <v>13.27</v>
      </c>
      <c r="AC70" s="8" t="s">
        <v>35</v>
      </c>
    </row>
    <row r="71" spans="17:29" x14ac:dyDescent="0.2">
      <c r="Q71" s="3" t="s">
        <v>238</v>
      </c>
      <c r="R71" s="59">
        <v>0.52700000000000002</v>
      </c>
      <c r="S71" s="59"/>
      <c r="X71" s="8" t="s">
        <v>44</v>
      </c>
      <c r="Y71" s="8">
        <v>21.231999999999999</v>
      </c>
      <c r="Z71" s="8" t="s">
        <v>35</v>
      </c>
      <c r="AA71" s="8" t="s">
        <v>35</v>
      </c>
      <c r="AB71" s="8">
        <v>21.231999999999999</v>
      </c>
      <c r="AC71" s="8" t="s">
        <v>35</v>
      </c>
    </row>
    <row r="72" spans="17:29" x14ac:dyDescent="0.2">
      <c r="Q72" s="3" t="s">
        <v>239</v>
      </c>
      <c r="R72" s="59"/>
      <c r="S72" s="59">
        <v>2.6349999999999998</v>
      </c>
      <c r="X72" s="8" t="s">
        <v>45</v>
      </c>
      <c r="Y72" s="8">
        <v>180.47199999999998</v>
      </c>
      <c r="Z72" s="8">
        <v>217.62799999999999</v>
      </c>
      <c r="AA72" s="8" t="s">
        <v>35</v>
      </c>
      <c r="AB72" s="8">
        <v>180.47199999999998</v>
      </c>
      <c r="AC72" s="8">
        <v>217.62799999999999</v>
      </c>
    </row>
    <row r="73" spans="17:29" x14ac:dyDescent="0.2">
      <c r="Q73" s="3" t="s">
        <v>240</v>
      </c>
      <c r="R73" s="59"/>
      <c r="S73" s="59">
        <v>2.6349999999999998</v>
      </c>
      <c r="X73" s="8" t="s">
        <v>46</v>
      </c>
      <c r="Y73" s="8">
        <v>249.476</v>
      </c>
      <c r="Z73" s="8">
        <v>291.94</v>
      </c>
      <c r="AA73" s="8">
        <v>268.05399999999997</v>
      </c>
      <c r="AB73" s="8">
        <v>185.78</v>
      </c>
      <c r="AC73" s="8">
        <v>228.244</v>
      </c>
    </row>
    <row r="74" spans="17:29" x14ac:dyDescent="0.2">
      <c r="Q74" s="3" t="s">
        <v>241</v>
      </c>
      <c r="R74" s="59">
        <v>5.2699999999999997E-2</v>
      </c>
      <c r="S74" s="59"/>
      <c r="X74" s="8" t="s">
        <v>47</v>
      </c>
      <c r="Y74" s="8">
        <v>265.39999999999998</v>
      </c>
      <c r="Z74" s="8">
        <v>291.94</v>
      </c>
      <c r="AA74" s="8" t="s">
        <v>35</v>
      </c>
      <c r="AB74" s="8">
        <v>201.70400000000001</v>
      </c>
      <c r="AC74" s="8">
        <v>228.244</v>
      </c>
    </row>
    <row r="75" spans="17:29" x14ac:dyDescent="0.2">
      <c r="Q75" s="3" t="s">
        <v>242</v>
      </c>
      <c r="R75" s="59">
        <v>1.2647999999999999</v>
      </c>
      <c r="S75" s="59"/>
      <c r="X75" s="8" t="s">
        <v>48</v>
      </c>
      <c r="Y75" s="8">
        <v>185.78</v>
      </c>
      <c r="Z75" s="8">
        <v>228.244</v>
      </c>
      <c r="AA75" s="8" t="s">
        <v>35</v>
      </c>
      <c r="AB75" s="8">
        <v>119.42999999999999</v>
      </c>
      <c r="AC75" s="8">
        <v>161.89400000000001</v>
      </c>
    </row>
    <row r="76" spans="17:29" x14ac:dyDescent="0.2">
      <c r="Q76" s="3" t="s">
        <v>243</v>
      </c>
      <c r="R76" s="59">
        <v>1.6136739999999998</v>
      </c>
      <c r="S76" s="59"/>
      <c r="X76" s="8" t="s">
        <v>49</v>
      </c>
      <c r="Y76" s="8">
        <v>185.78</v>
      </c>
      <c r="Z76" s="8">
        <v>220.28199999999998</v>
      </c>
      <c r="AA76" s="8" t="s">
        <v>35</v>
      </c>
      <c r="AB76" s="8">
        <v>119.42999999999999</v>
      </c>
      <c r="AC76" s="8">
        <v>156.58599999999998</v>
      </c>
    </row>
    <row r="77" spans="17:29" x14ac:dyDescent="0.2">
      <c r="Q77" s="3" t="s">
        <v>244</v>
      </c>
      <c r="R77" s="59">
        <v>3.9524999999999997</v>
      </c>
      <c r="S77" s="59"/>
      <c r="X77" s="8" t="s">
        <v>50</v>
      </c>
      <c r="Y77" s="8">
        <v>180.47199999999998</v>
      </c>
      <c r="Z77" s="8" t="s">
        <v>35</v>
      </c>
      <c r="AA77" s="8" t="s">
        <v>35</v>
      </c>
      <c r="AB77" s="8">
        <v>116.776</v>
      </c>
      <c r="AC77" s="8" t="s">
        <v>35</v>
      </c>
    </row>
    <row r="78" spans="17:29" x14ac:dyDescent="0.2">
      <c r="Q78" s="3" t="s">
        <v>245</v>
      </c>
      <c r="R78" s="59">
        <v>0.96440999999999988</v>
      </c>
      <c r="S78" s="59"/>
      <c r="X78" s="8" t="s">
        <v>51</v>
      </c>
      <c r="Y78" s="8">
        <v>185.78</v>
      </c>
      <c r="Z78" s="8" t="s">
        <v>35</v>
      </c>
      <c r="AA78" s="8" t="s">
        <v>35</v>
      </c>
      <c r="AB78" s="8">
        <v>119.42999999999999</v>
      </c>
      <c r="AC78" s="8" t="s">
        <v>35</v>
      </c>
    </row>
    <row r="79" spans="17:29" x14ac:dyDescent="0.2">
      <c r="Q79" s="3" t="s">
        <v>246</v>
      </c>
      <c r="R79" s="59">
        <v>0.26350000000000001</v>
      </c>
      <c r="S79" s="59"/>
      <c r="X79" s="8" t="s">
        <v>52</v>
      </c>
      <c r="Y79" s="8">
        <v>342.36599999999999</v>
      </c>
      <c r="Z79" s="8">
        <v>374.214</v>
      </c>
      <c r="AA79" s="8">
        <v>398.09999999999997</v>
      </c>
      <c r="AB79" s="8">
        <v>299.90199999999999</v>
      </c>
      <c r="AC79" s="8">
        <v>334.404</v>
      </c>
    </row>
    <row r="80" spans="17:29" x14ac:dyDescent="0.2">
      <c r="Q80" s="3" t="s">
        <v>247</v>
      </c>
      <c r="R80" s="59">
        <v>0.13175000000000001</v>
      </c>
      <c r="S80" s="59"/>
      <c r="X80" s="8" t="s">
        <v>53</v>
      </c>
      <c r="Y80" s="8">
        <v>268.05399999999997</v>
      </c>
      <c r="Z80" s="8">
        <v>299.90199999999999</v>
      </c>
      <c r="AA80" s="8" t="s">
        <v>35</v>
      </c>
      <c r="AB80" s="8">
        <v>228.244</v>
      </c>
      <c r="AC80" s="8">
        <v>260.09199999999998</v>
      </c>
    </row>
    <row r="81" spans="17:29" x14ac:dyDescent="0.2">
      <c r="Q81" s="3" t="s">
        <v>248</v>
      </c>
      <c r="R81" s="59">
        <v>1.8971999999999998</v>
      </c>
      <c r="S81" s="59"/>
      <c r="X81" s="8" t="s">
        <v>54</v>
      </c>
      <c r="Y81" s="8">
        <v>265.39999999999998</v>
      </c>
      <c r="Z81" s="8">
        <v>299.90199999999999</v>
      </c>
      <c r="AA81" s="8" t="s">
        <v>35</v>
      </c>
      <c r="AB81" s="8">
        <v>225.59</v>
      </c>
      <c r="AC81" s="8">
        <v>257.43799999999999</v>
      </c>
    </row>
    <row r="82" spans="17:29" x14ac:dyDescent="0.2">
      <c r="Q82" s="3" t="s">
        <v>249</v>
      </c>
      <c r="R82" s="59">
        <v>3.9524999999999997</v>
      </c>
      <c r="S82" s="59"/>
      <c r="X82" s="8" t="s">
        <v>55</v>
      </c>
      <c r="Y82" s="8">
        <v>265.39999999999998</v>
      </c>
      <c r="Z82" s="8">
        <v>299.90199999999999</v>
      </c>
      <c r="AA82" s="8" t="s">
        <v>35</v>
      </c>
      <c r="AB82" s="8">
        <v>225.59</v>
      </c>
      <c r="AC82" s="8">
        <v>257.43799999999999</v>
      </c>
    </row>
    <row r="83" spans="17:29" x14ac:dyDescent="0.2">
      <c r="Q83" s="3" t="s">
        <v>250</v>
      </c>
      <c r="R83" s="59">
        <v>2.5295999999999998</v>
      </c>
      <c r="S83" s="59"/>
      <c r="X83" s="8" t="s">
        <v>56</v>
      </c>
      <c r="Y83" s="8">
        <v>244.16800000000001</v>
      </c>
      <c r="Z83" s="8">
        <v>276.01599999999996</v>
      </c>
      <c r="AA83" s="8">
        <v>268.05399999999997</v>
      </c>
      <c r="AB83" s="8">
        <v>185.78</v>
      </c>
      <c r="AC83" s="8">
        <v>212.32</v>
      </c>
    </row>
    <row r="84" spans="17:29" x14ac:dyDescent="0.2">
      <c r="Q84" s="3" t="s">
        <v>251</v>
      </c>
      <c r="R84" s="59">
        <v>0.54017499999999996</v>
      </c>
      <c r="S84" s="59"/>
      <c r="X84" s="8" t="s">
        <v>57</v>
      </c>
      <c r="Y84" s="8">
        <v>342.36599999999999</v>
      </c>
      <c r="Z84" s="8">
        <v>379.52199999999999</v>
      </c>
      <c r="AA84" s="8" t="s">
        <v>35</v>
      </c>
      <c r="AB84" s="8">
        <v>339.71199999999999</v>
      </c>
      <c r="AC84" s="8">
        <v>376.86799999999999</v>
      </c>
    </row>
    <row r="85" spans="17:29" x14ac:dyDescent="0.2">
      <c r="Q85" s="3" t="s">
        <v>252</v>
      </c>
      <c r="R85" s="59">
        <v>1.8971999999999998</v>
      </c>
      <c r="S85" s="59"/>
      <c r="X85" s="8" t="s">
        <v>58</v>
      </c>
      <c r="Y85" s="8">
        <v>260.09199999999998</v>
      </c>
      <c r="Z85" s="8">
        <v>297.24799999999999</v>
      </c>
      <c r="AA85" s="8" t="s">
        <v>35</v>
      </c>
      <c r="AB85" s="8">
        <v>260.09199999999998</v>
      </c>
      <c r="AC85" s="8">
        <v>297.24799999999999</v>
      </c>
    </row>
    <row r="86" spans="17:29" x14ac:dyDescent="0.2">
      <c r="Q86" s="3" t="s">
        <v>253</v>
      </c>
      <c r="R86" s="59">
        <v>3.1619999999999995</v>
      </c>
      <c r="S86" s="59"/>
      <c r="X86" s="8" t="s">
        <v>59</v>
      </c>
      <c r="Y86" s="8">
        <v>26.54</v>
      </c>
      <c r="Z86" s="8" t="s">
        <v>35</v>
      </c>
      <c r="AA86" s="8" t="s">
        <v>35</v>
      </c>
      <c r="AB86" s="8">
        <v>26.54</v>
      </c>
      <c r="AC86" s="8" t="s">
        <v>35</v>
      </c>
    </row>
    <row r="87" spans="17:29" x14ac:dyDescent="0.2">
      <c r="Q87" s="3" t="s">
        <v>254</v>
      </c>
      <c r="R87" s="59">
        <v>0.63239999999999996</v>
      </c>
      <c r="S87" s="59"/>
      <c r="X87" s="8" t="s">
        <v>60</v>
      </c>
      <c r="Y87" s="8">
        <v>18.577999999999999</v>
      </c>
      <c r="Z87" s="8" t="s">
        <v>35</v>
      </c>
      <c r="AA87" s="8">
        <v>45.117999999999995</v>
      </c>
      <c r="AB87" s="8">
        <v>15.923999999999999</v>
      </c>
      <c r="AC87" s="8" t="s">
        <v>35</v>
      </c>
    </row>
    <row r="88" spans="17:29" x14ac:dyDescent="0.2">
      <c r="Q88" s="3" t="s">
        <v>255</v>
      </c>
      <c r="R88" s="59">
        <v>1.8971999999999998</v>
      </c>
      <c r="S88" s="59"/>
      <c r="X88" s="8" t="s">
        <v>61</v>
      </c>
      <c r="Y88" s="8">
        <v>180.47199999999998</v>
      </c>
      <c r="Z88" s="8">
        <v>217.62799999999999</v>
      </c>
      <c r="AA88" s="8" t="s">
        <v>35</v>
      </c>
      <c r="AB88" s="8">
        <v>177.81799999999998</v>
      </c>
      <c r="AC88" s="8">
        <v>214.97399999999999</v>
      </c>
    </row>
    <row r="89" spans="17:29" x14ac:dyDescent="0.2">
      <c r="Q89" s="3" t="s">
        <v>256</v>
      </c>
      <c r="R89" s="59">
        <v>1.3174999999999999</v>
      </c>
      <c r="S89" s="59"/>
      <c r="X89" s="8" t="s">
        <v>62</v>
      </c>
      <c r="Y89" s="8">
        <v>18.577999999999999</v>
      </c>
      <c r="Z89" s="8" t="s">
        <v>35</v>
      </c>
      <c r="AA89" s="8" t="s">
        <v>35</v>
      </c>
      <c r="AB89" s="8">
        <v>15.923999999999999</v>
      </c>
      <c r="AC89" s="8" t="s">
        <v>35</v>
      </c>
    </row>
    <row r="90" spans="17:29" x14ac:dyDescent="0.2">
      <c r="Q90" s="3" t="s">
        <v>257</v>
      </c>
      <c r="R90" s="59">
        <v>1.054</v>
      </c>
      <c r="S90" s="59"/>
    </row>
    <row r="91" spans="17:29" x14ac:dyDescent="0.2">
      <c r="Q91" s="3" t="s">
        <v>258</v>
      </c>
      <c r="R91" s="59">
        <v>1.8971999999999998</v>
      </c>
      <c r="S91" s="59"/>
    </row>
    <row r="92" spans="17:29" x14ac:dyDescent="0.2">
      <c r="Q92" s="3" t="s">
        <v>259</v>
      </c>
      <c r="R92" s="59"/>
      <c r="S92" s="59">
        <v>3.6889999999999996</v>
      </c>
    </row>
    <row r="93" spans="17:29" x14ac:dyDescent="0.2">
      <c r="Q93" s="3" t="s">
        <v>260</v>
      </c>
      <c r="R93" s="59">
        <v>0.10539999999999999</v>
      </c>
      <c r="S93" s="59"/>
    </row>
    <row r="94" spans="17:29" x14ac:dyDescent="0.2">
      <c r="Q94" s="3" t="s">
        <v>261</v>
      </c>
      <c r="R94" s="59">
        <v>0.63239999999999996</v>
      </c>
      <c r="S94" s="59"/>
    </row>
    <row r="95" spans="17:29" x14ac:dyDescent="0.2">
      <c r="Q95" s="3" t="s">
        <v>262</v>
      </c>
      <c r="R95" s="59">
        <v>0.5480799999999999</v>
      </c>
      <c r="S95" s="59"/>
    </row>
    <row r="96" spans="17:29" x14ac:dyDescent="0.2">
      <c r="Q96" s="3" t="s">
        <v>263</v>
      </c>
      <c r="R96" s="59">
        <v>0.42159999999999997</v>
      </c>
      <c r="S96" s="59"/>
    </row>
    <row r="97" spans="17:19" x14ac:dyDescent="0.2">
      <c r="Q97" s="3" t="s">
        <v>264</v>
      </c>
      <c r="R97" s="59">
        <v>0.82738999999999996</v>
      </c>
      <c r="S97" s="59"/>
    </row>
    <row r="98" spans="17:19" x14ac:dyDescent="0.2">
      <c r="Q98" s="3" t="s">
        <v>265</v>
      </c>
      <c r="R98" s="59">
        <v>0.19762499999999997</v>
      </c>
      <c r="S98" s="59"/>
    </row>
    <row r="99" spans="17:19" x14ac:dyDescent="0.2">
      <c r="Q99" s="3" t="s">
        <v>266</v>
      </c>
      <c r="R99" s="59">
        <v>1.3174999999999999</v>
      </c>
      <c r="S99" s="59"/>
    </row>
    <row r="100" spans="17:19" x14ac:dyDescent="0.2">
      <c r="Q100" s="3" t="s">
        <v>267</v>
      </c>
      <c r="R100" s="59">
        <v>1.3174999999999999</v>
      </c>
      <c r="S100" s="59"/>
    </row>
    <row r="101" spans="17:19" x14ac:dyDescent="0.2">
      <c r="Q101" s="3" t="s">
        <v>268</v>
      </c>
      <c r="R101" s="59">
        <v>1.3174999999999999</v>
      </c>
      <c r="S101" s="59"/>
    </row>
    <row r="102" spans="17:19" x14ac:dyDescent="0.2">
      <c r="Q102" s="3" t="s">
        <v>269</v>
      </c>
      <c r="R102" s="59"/>
      <c r="S102" s="59">
        <v>3.8218040000000002</v>
      </c>
    </row>
    <row r="103" spans="17:19" x14ac:dyDescent="0.2">
      <c r="Q103" s="3" t="s">
        <v>270</v>
      </c>
      <c r="R103" s="59">
        <v>3.9524999999999997</v>
      </c>
      <c r="S103" s="59"/>
    </row>
    <row r="104" spans="17:19" x14ac:dyDescent="0.2">
      <c r="Q104" s="3" t="s">
        <v>271</v>
      </c>
      <c r="R104" s="59">
        <v>2.4241999999999999</v>
      </c>
      <c r="S104" s="59"/>
    </row>
    <row r="105" spans="17:19" x14ac:dyDescent="0.2">
      <c r="Q105" s="3" t="s">
        <v>272</v>
      </c>
      <c r="R105" s="59"/>
      <c r="S105" s="59">
        <v>2.3714999999999997</v>
      </c>
    </row>
    <row r="106" spans="17:19" x14ac:dyDescent="0.2">
      <c r="Q106" s="3" t="s">
        <v>273</v>
      </c>
      <c r="R106" s="59">
        <v>0.52700000000000002</v>
      </c>
      <c r="S106" s="59"/>
    </row>
    <row r="107" spans="17:19" x14ac:dyDescent="0.2">
      <c r="Q107" s="3" t="s">
        <v>274</v>
      </c>
      <c r="R107" s="59">
        <v>0.52700000000000002</v>
      </c>
      <c r="S107" s="59"/>
    </row>
    <row r="108" spans="17:19" x14ac:dyDescent="0.2">
      <c r="Q108" s="3" t="s">
        <v>275</v>
      </c>
      <c r="R108" s="59">
        <v>0.52700000000000002</v>
      </c>
      <c r="S108" s="59"/>
    </row>
    <row r="109" spans="17:19" x14ac:dyDescent="0.2">
      <c r="Q109" s="3" t="s">
        <v>276</v>
      </c>
      <c r="R109" s="59">
        <v>2.6349999999999998</v>
      </c>
      <c r="S109" s="59"/>
    </row>
    <row r="110" spans="17:19" x14ac:dyDescent="0.2">
      <c r="Q110" s="3" t="s">
        <v>277</v>
      </c>
      <c r="R110" s="59">
        <v>2.6349999999999998</v>
      </c>
      <c r="S110" s="59"/>
    </row>
    <row r="111" spans="17:19" x14ac:dyDescent="0.2">
      <c r="Q111" s="3" t="s">
        <v>278</v>
      </c>
      <c r="R111" s="59"/>
      <c r="S111" s="59">
        <v>4.4794999999999998</v>
      </c>
    </row>
    <row r="112" spans="17:19" x14ac:dyDescent="0.2">
      <c r="Q112" s="3" t="s">
        <v>279</v>
      </c>
      <c r="R112" s="59">
        <v>3.6152199999999999</v>
      </c>
      <c r="S112" s="59"/>
    </row>
    <row r="113" spans="17:19" x14ac:dyDescent="0.2">
      <c r="Q113" s="3" t="s">
        <v>280</v>
      </c>
      <c r="R113" s="59"/>
      <c r="S113" s="59">
        <v>3.6889999999999996</v>
      </c>
    </row>
    <row r="114" spans="17:19" x14ac:dyDescent="0.2">
      <c r="Q114" s="3" t="s">
        <v>281</v>
      </c>
      <c r="R114" s="59"/>
      <c r="S114" s="59">
        <v>0.12753399999999998</v>
      </c>
    </row>
    <row r="115" spans="17:19" x14ac:dyDescent="0.2">
      <c r="Q115" s="3" t="s">
        <v>282</v>
      </c>
      <c r="R115" s="59">
        <v>2.6349999999999998</v>
      </c>
      <c r="S115" s="59"/>
    </row>
    <row r="116" spans="17:19" x14ac:dyDescent="0.2">
      <c r="Q116" s="3" t="s">
        <v>283</v>
      </c>
      <c r="R116" s="59">
        <v>0.52700000000000002</v>
      </c>
      <c r="S116" s="59"/>
    </row>
    <row r="117" spans="17:19" x14ac:dyDescent="0.2">
      <c r="Q117" s="3" t="s">
        <v>284</v>
      </c>
      <c r="R117" s="59">
        <v>1.3174999999999999</v>
      </c>
      <c r="S117" s="59"/>
    </row>
    <row r="118" spans="17:19" x14ac:dyDescent="0.2">
      <c r="Q118" s="3" t="s">
        <v>285</v>
      </c>
      <c r="R118" s="59">
        <v>0.15809999999999999</v>
      </c>
      <c r="S118" s="59"/>
    </row>
    <row r="119" spans="17:19" x14ac:dyDescent="0.2">
      <c r="Q119" s="3" t="s">
        <v>286</v>
      </c>
      <c r="R119" s="59">
        <v>0.26350000000000001</v>
      </c>
      <c r="S119" s="59"/>
    </row>
    <row r="120" spans="17:19" x14ac:dyDescent="0.2">
      <c r="Q120" s="3" t="s">
        <v>287</v>
      </c>
      <c r="R120" s="59">
        <v>2.6349999999999998</v>
      </c>
      <c r="S120" s="59"/>
    </row>
    <row r="121" spans="17:19" x14ac:dyDescent="0.2">
      <c r="Q121" s="3" t="s">
        <v>288</v>
      </c>
      <c r="R121" s="59">
        <v>0.94859999999999989</v>
      </c>
      <c r="S121" s="59"/>
    </row>
    <row r="122" spans="17:19" x14ac:dyDescent="0.2">
      <c r="Q122" s="3" t="s">
        <v>289</v>
      </c>
      <c r="R122" s="59">
        <v>3.9524999999999997</v>
      </c>
      <c r="S122" s="59"/>
    </row>
    <row r="123" spans="17:19" x14ac:dyDescent="0.2">
      <c r="Q123" s="3" t="s">
        <v>290</v>
      </c>
      <c r="R123" s="59">
        <v>0.15809999999999999</v>
      </c>
      <c r="S123" s="59"/>
    </row>
    <row r="124" spans="17:19" x14ac:dyDescent="0.2">
      <c r="Q124" s="3" t="s">
        <v>291</v>
      </c>
      <c r="R124" s="59">
        <v>3.1619999999999995</v>
      </c>
      <c r="S124" s="59"/>
    </row>
    <row r="125" spans="17:19" x14ac:dyDescent="0.2">
      <c r="Q125" s="3" t="s">
        <v>292</v>
      </c>
      <c r="R125" s="59">
        <v>0.82738999999999996</v>
      </c>
      <c r="S125" s="59"/>
    </row>
    <row r="126" spans="17:19" x14ac:dyDescent="0.2">
      <c r="Q126" s="3" t="s">
        <v>293</v>
      </c>
      <c r="R126" s="59">
        <v>3.6889999999999996</v>
      </c>
      <c r="S126" s="59"/>
    </row>
    <row r="127" spans="17:19" x14ac:dyDescent="0.2">
      <c r="Q127" s="3" t="s">
        <v>294</v>
      </c>
      <c r="R127" s="59">
        <v>1.01711</v>
      </c>
      <c r="S127" s="59"/>
    </row>
    <row r="128" spans="17:19" x14ac:dyDescent="0.2">
      <c r="Q128" s="3" t="s">
        <v>295</v>
      </c>
      <c r="R128" s="59">
        <v>2.6349999999999998</v>
      </c>
      <c r="S128" s="59"/>
    </row>
    <row r="129" spans="17:19" x14ac:dyDescent="0.2">
      <c r="Q129" s="3" t="s">
        <v>296</v>
      </c>
      <c r="R129" s="59">
        <v>2.5085199999999999</v>
      </c>
      <c r="S129" s="59"/>
    </row>
    <row r="130" spans="17:19" x14ac:dyDescent="0.2">
      <c r="Q130" s="3" t="s">
        <v>297</v>
      </c>
      <c r="R130" s="59"/>
      <c r="S130" s="59">
        <v>3.9524999999999997</v>
      </c>
    </row>
    <row r="131" spans="17:19" x14ac:dyDescent="0.2">
      <c r="Q131" s="3" t="s">
        <v>298</v>
      </c>
      <c r="R131" s="59"/>
      <c r="S131" s="59">
        <v>3.3200999999999994E-2</v>
      </c>
    </row>
    <row r="132" spans="17:19" x14ac:dyDescent="0.2">
      <c r="Q132" s="3" t="s">
        <v>299</v>
      </c>
      <c r="R132" s="59"/>
      <c r="S132" s="59">
        <v>2.6349999999999998</v>
      </c>
    </row>
    <row r="133" spans="17:19" x14ac:dyDescent="0.2">
      <c r="Q133" s="3" t="s">
        <v>300</v>
      </c>
      <c r="R133" s="59">
        <v>1.2647999999999999</v>
      </c>
      <c r="S133" s="59"/>
    </row>
    <row r="134" spans="17:19" x14ac:dyDescent="0.2">
      <c r="Q134" s="3" t="s">
        <v>301</v>
      </c>
      <c r="R134" s="59"/>
      <c r="S134" s="59">
        <v>2.6349999999999998</v>
      </c>
    </row>
    <row r="135" spans="17:19" x14ac:dyDescent="0.2">
      <c r="Q135" s="3" t="s">
        <v>302</v>
      </c>
      <c r="R135" s="59"/>
      <c r="S135" s="59">
        <v>1.7564909999999998</v>
      </c>
    </row>
    <row r="136" spans="17:19" x14ac:dyDescent="0.2">
      <c r="Q136" s="3" t="s">
        <v>303</v>
      </c>
      <c r="R136" s="59">
        <v>0.26350000000000001</v>
      </c>
      <c r="S136" s="59"/>
    </row>
    <row r="137" spans="17:19" x14ac:dyDescent="0.2">
      <c r="Q137" s="3" t="s">
        <v>304</v>
      </c>
      <c r="R137" s="59">
        <v>3.1619999999999995</v>
      </c>
      <c r="S137" s="59"/>
    </row>
    <row r="138" spans="17:19" x14ac:dyDescent="0.2">
      <c r="Q138" s="3" t="s">
        <v>305</v>
      </c>
      <c r="R138" s="59"/>
      <c r="S138" s="59">
        <v>0.42686999999999997</v>
      </c>
    </row>
    <row r="139" spans="17:19" x14ac:dyDescent="0.2">
      <c r="Q139" s="3" t="s">
        <v>306</v>
      </c>
      <c r="R139" s="59"/>
      <c r="S139" s="59">
        <v>0.13175000000000001</v>
      </c>
    </row>
    <row r="140" spans="17:19" x14ac:dyDescent="0.2">
      <c r="Q140" s="3" t="s">
        <v>307</v>
      </c>
      <c r="R140" s="59"/>
      <c r="S140" s="59">
        <v>0.13175000000000001</v>
      </c>
    </row>
    <row r="141" spans="17:19" x14ac:dyDescent="0.2">
      <c r="Q141" s="3" t="s">
        <v>308</v>
      </c>
      <c r="R141" s="59"/>
      <c r="S141" s="59">
        <v>0.42686999999999997</v>
      </c>
    </row>
    <row r="142" spans="17:19" x14ac:dyDescent="0.2">
      <c r="Q142" s="3" t="s">
        <v>309</v>
      </c>
      <c r="R142" s="59"/>
      <c r="S142" s="59">
        <v>0.42686999999999997</v>
      </c>
    </row>
    <row r="143" spans="17:19" x14ac:dyDescent="0.2">
      <c r="Q143" s="3" t="s">
        <v>310</v>
      </c>
      <c r="R143" s="59">
        <v>4.2001900000000001</v>
      </c>
      <c r="S143" s="59"/>
    </row>
    <row r="144" spans="17:19" x14ac:dyDescent="0.2">
      <c r="Q144" s="3" t="s">
        <v>311</v>
      </c>
      <c r="R144" s="59">
        <v>4.2160000000000002</v>
      </c>
      <c r="S144" s="59"/>
    </row>
    <row r="145" spans="17:19" x14ac:dyDescent="0.2">
      <c r="Q145" s="3" t="s">
        <v>312</v>
      </c>
      <c r="R145" s="59">
        <v>2.5295999999999998</v>
      </c>
      <c r="S145" s="59"/>
    </row>
    <row r="146" spans="17:19" x14ac:dyDescent="0.2">
      <c r="Q146" s="3" t="s">
        <v>313</v>
      </c>
      <c r="R146" s="59">
        <v>0.17480590000000001</v>
      </c>
      <c r="S146" s="59"/>
    </row>
    <row r="147" spans="17:19" x14ac:dyDescent="0.2">
      <c r="Q147" s="3" t="s">
        <v>314</v>
      </c>
      <c r="R147" s="59">
        <v>1.5809999999999997</v>
      </c>
      <c r="S147" s="59"/>
    </row>
    <row r="148" spans="17:19" x14ac:dyDescent="0.2">
      <c r="Q148" s="3" t="s">
        <v>315</v>
      </c>
      <c r="R148" s="59">
        <v>1.7707200000000001</v>
      </c>
      <c r="S148" s="59"/>
    </row>
    <row r="149" spans="17:19" x14ac:dyDescent="0.2">
      <c r="Q149" s="3" t="s">
        <v>316</v>
      </c>
      <c r="R149" s="59">
        <v>1.2647999999999999</v>
      </c>
      <c r="S149" s="59"/>
    </row>
    <row r="150" spans="17:19" x14ac:dyDescent="0.2">
      <c r="Q150" s="3" t="s">
        <v>317</v>
      </c>
      <c r="R150" s="59">
        <v>0.94859999999999989</v>
      </c>
      <c r="S150" s="59"/>
    </row>
    <row r="151" spans="17:19" x14ac:dyDescent="0.2">
      <c r="Q151" s="3" t="s">
        <v>318</v>
      </c>
      <c r="R151" s="59">
        <v>0.54017499999999996</v>
      </c>
      <c r="S151" s="59"/>
    </row>
    <row r="152" spans="17:19" x14ac:dyDescent="0.2">
      <c r="Q152" s="3" t="s">
        <v>319</v>
      </c>
      <c r="R152" s="59">
        <v>0.52700000000000002</v>
      </c>
      <c r="S152" s="59"/>
    </row>
    <row r="153" spans="17:19" x14ac:dyDescent="0.2">
      <c r="Q153" s="3" t="s">
        <v>320</v>
      </c>
      <c r="R153" s="59">
        <v>1.3174999999999999</v>
      </c>
      <c r="S153" s="59"/>
    </row>
    <row r="154" spans="17:19" x14ac:dyDescent="0.2">
      <c r="Q154" s="3" t="s">
        <v>321</v>
      </c>
      <c r="R154" s="59">
        <v>1.2647999999999999</v>
      </c>
      <c r="S154" s="59"/>
    </row>
    <row r="155" spans="17:19" x14ac:dyDescent="0.2">
      <c r="Q155" s="3" t="s">
        <v>322</v>
      </c>
      <c r="R155" s="59">
        <v>2.6349999999999998</v>
      </c>
      <c r="S155" s="59"/>
    </row>
    <row r="156" spans="17:19" x14ac:dyDescent="0.2">
      <c r="Q156" s="3" t="s">
        <v>323</v>
      </c>
      <c r="R156" s="59">
        <v>1.054</v>
      </c>
      <c r="S156" s="59"/>
    </row>
    <row r="157" spans="17:19" x14ac:dyDescent="0.2">
      <c r="Q157" s="3" t="s">
        <v>324</v>
      </c>
      <c r="R157" s="59">
        <v>0.54017499999999996</v>
      </c>
      <c r="S157" s="59"/>
    </row>
    <row r="158" spans="17:19" x14ac:dyDescent="0.2">
      <c r="Q158" s="3" t="s">
        <v>325</v>
      </c>
      <c r="R158" s="59">
        <v>2.6349999999999998</v>
      </c>
      <c r="S158" s="59"/>
    </row>
    <row r="159" spans="17:19" x14ac:dyDescent="0.2">
      <c r="Q159" s="3" t="s">
        <v>326</v>
      </c>
      <c r="R159" s="59">
        <v>2.3188</v>
      </c>
      <c r="S159" s="59"/>
    </row>
    <row r="160" spans="17:19" x14ac:dyDescent="0.2">
      <c r="Q160" s="3" t="s">
        <v>327</v>
      </c>
      <c r="R160" s="59">
        <v>1.7601799999999999</v>
      </c>
      <c r="S160" s="59"/>
    </row>
    <row r="161" spans="17:19" x14ac:dyDescent="0.2">
      <c r="Q161" s="3" t="s">
        <v>328</v>
      </c>
      <c r="R161" s="59"/>
      <c r="S161" s="59">
        <v>2.6349999999999998</v>
      </c>
    </row>
    <row r="162" spans="17:19" x14ac:dyDescent="0.2">
      <c r="Q162" s="3" t="s">
        <v>329</v>
      </c>
      <c r="R162" s="59">
        <v>4.1158699999999993E-2</v>
      </c>
      <c r="S162" s="59"/>
    </row>
    <row r="163" spans="17:19" x14ac:dyDescent="0.2">
      <c r="Q163" s="3" t="s">
        <v>330</v>
      </c>
      <c r="R163" s="59">
        <v>1.3174999999999999</v>
      </c>
      <c r="S163" s="59"/>
    </row>
    <row r="164" spans="17:19" x14ac:dyDescent="0.2">
      <c r="Q164" s="3" t="s">
        <v>331</v>
      </c>
      <c r="R164" s="59">
        <v>3.6889999999999996</v>
      </c>
      <c r="S164" s="59"/>
    </row>
    <row r="165" spans="17:19" x14ac:dyDescent="0.2">
      <c r="Q165" s="3" t="s">
        <v>332</v>
      </c>
      <c r="R165" s="59">
        <v>1.8971999999999998</v>
      </c>
      <c r="S165" s="59"/>
    </row>
    <row r="166" spans="17:19" x14ac:dyDescent="0.2">
      <c r="Q166" s="3" t="s">
        <v>333</v>
      </c>
      <c r="R166" s="59">
        <v>1.8971999999999998</v>
      </c>
      <c r="S166" s="59"/>
    </row>
    <row r="167" spans="17:19" x14ac:dyDescent="0.2">
      <c r="Q167" s="3" t="s">
        <v>334</v>
      </c>
      <c r="R167" s="59">
        <v>2.5295999999999998</v>
      </c>
      <c r="S167" s="59"/>
    </row>
    <row r="168" spans="17:19" x14ac:dyDescent="0.2">
      <c r="Q168" s="3" t="s">
        <v>335</v>
      </c>
      <c r="R168" s="59">
        <v>1.8971999999999998</v>
      </c>
      <c r="S168" s="59"/>
    </row>
    <row r="169" spans="17:19" x14ac:dyDescent="0.2">
      <c r="Q169" s="3" t="s">
        <v>336</v>
      </c>
      <c r="R169" s="59">
        <v>3.6889999999999996</v>
      </c>
      <c r="S169" s="59"/>
    </row>
    <row r="170" spans="17:19" x14ac:dyDescent="0.2">
      <c r="Q170" s="3" t="s">
        <v>337</v>
      </c>
      <c r="R170" s="59"/>
      <c r="S170" s="59">
        <v>3.6889999999999996</v>
      </c>
    </row>
    <row r="171" spans="17:19" x14ac:dyDescent="0.2">
      <c r="Q171" s="3" t="s">
        <v>338</v>
      </c>
      <c r="R171" s="59">
        <v>3.6889999999999996</v>
      </c>
      <c r="S171" s="59"/>
    </row>
    <row r="172" spans="17:19" x14ac:dyDescent="0.2">
      <c r="Q172" s="3" t="s">
        <v>339</v>
      </c>
      <c r="R172" s="59">
        <v>0.13965499999999997</v>
      </c>
      <c r="S172" s="59"/>
    </row>
    <row r="173" spans="17:19" x14ac:dyDescent="0.2">
      <c r="Q173" s="3" t="s">
        <v>340</v>
      </c>
      <c r="R173" s="59"/>
      <c r="S173" s="59">
        <v>3.9524999999999997</v>
      </c>
    </row>
    <row r="174" spans="17:19" x14ac:dyDescent="0.2">
      <c r="Q174" s="3" t="s">
        <v>341</v>
      </c>
      <c r="R174" s="59">
        <v>1.3174999999999999</v>
      </c>
      <c r="S174" s="59"/>
    </row>
    <row r="175" spans="17:19" x14ac:dyDescent="0.2">
      <c r="Q175" s="3" t="s">
        <v>342</v>
      </c>
      <c r="R175" s="59">
        <v>1.2647999999999999</v>
      </c>
      <c r="S175" s="59"/>
    </row>
    <row r="176" spans="17:19" x14ac:dyDescent="0.2">
      <c r="Q176" s="3" t="s">
        <v>343</v>
      </c>
      <c r="R176" s="59"/>
      <c r="S176" s="59">
        <v>2.6349999999999998</v>
      </c>
    </row>
    <row r="177" spans="17:19" x14ac:dyDescent="0.2">
      <c r="Q177" s="3" t="s">
        <v>344</v>
      </c>
      <c r="R177" s="59"/>
      <c r="S177" s="59">
        <v>2.6349999999999998</v>
      </c>
    </row>
    <row r="178" spans="17:19" x14ac:dyDescent="0.2">
      <c r="Q178" s="3" t="s">
        <v>345</v>
      </c>
      <c r="R178" s="59">
        <v>0.84319999999999995</v>
      </c>
      <c r="S178" s="59"/>
    </row>
    <row r="179" spans="17:19" x14ac:dyDescent="0.2">
      <c r="Q179" s="3" t="s">
        <v>346</v>
      </c>
      <c r="R179" s="59">
        <v>3.6889999999999999E-2</v>
      </c>
      <c r="S179" s="59"/>
    </row>
    <row r="180" spans="17:19" x14ac:dyDescent="0.2">
      <c r="Q180" s="3" t="s">
        <v>347</v>
      </c>
      <c r="R180" s="59"/>
      <c r="S180" s="59">
        <v>2.6349999999999998</v>
      </c>
    </row>
    <row r="181" spans="17:19" x14ac:dyDescent="0.2">
      <c r="Q181" s="3" t="s">
        <v>348</v>
      </c>
      <c r="R181" s="59">
        <v>3.9524999999999997</v>
      </c>
      <c r="S181" s="59"/>
    </row>
    <row r="182" spans="17:19" x14ac:dyDescent="0.2">
      <c r="Q182" s="3" t="s">
        <v>349</v>
      </c>
      <c r="R182" s="59">
        <v>2.1080000000000001</v>
      </c>
      <c r="S182" s="59"/>
    </row>
    <row r="183" spans="17:19" x14ac:dyDescent="0.2">
      <c r="Q183" s="3" t="s">
        <v>350</v>
      </c>
      <c r="R183" s="59">
        <v>1.6205249999999998</v>
      </c>
      <c r="S183" s="59"/>
    </row>
    <row r="184" spans="17:19" x14ac:dyDescent="0.2">
      <c r="Q184" s="3" t="s">
        <v>351</v>
      </c>
      <c r="R184" s="59">
        <v>2.4241999999999999</v>
      </c>
      <c r="S184" s="59"/>
    </row>
    <row r="185" spans="17:19" x14ac:dyDescent="0.2">
      <c r="Q185" s="3" t="s">
        <v>352</v>
      </c>
      <c r="R185" s="59">
        <v>4.3719392999999995E-2</v>
      </c>
      <c r="S185" s="59"/>
    </row>
    <row r="186" spans="17:19" x14ac:dyDescent="0.2">
      <c r="Q186" s="3" t="s">
        <v>353</v>
      </c>
      <c r="R186" s="59">
        <v>1.054</v>
      </c>
      <c r="S186" s="59"/>
    </row>
    <row r="187" spans="17:19" x14ac:dyDescent="0.2">
      <c r="Q187" s="3" t="s">
        <v>354</v>
      </c>
      <c r="R187" s="59"/>
      <c r="S187" s="59">
        <v>0.12753399999999998</v>
      </c>
    </row>
    <row r="188" spans="17:19" x14ac:dyDescent="0.2">
      <c r="Q188" s="3" t="s">
        <v>355</v>
      </c>
      <c r="R188" s="59"/>
      <c r="S188" s="59">
        <v>0.67375895999999991</v>
      </c>
    </row>
    <row r="189" spans="17:19" x14ac:dyDescent="0.2">
      <c r="Q189" s="3" t="s">
        <v>356</v>
      </c>
      <c r="R189" s="59"/>
      <c r="S189" s="59">
        <v>1.054</v>
      </c>
    </row>
    <row r="190" spans="17:19" x14ac:dyDescent="0.2">
      <c r="Q190" s="3" t="s">
        <v>357</v>
      </c>
      <c r="R190" s="59">
        <v>3.58887</v>
      </c>
      <c r="S190" s="59"/>
    </row>
    <row r="191" spans="17:19" x14ac:dyDescent="0.2">
      <c r="Q191" s="3" t="s">
        <v>358</v>
      </c>
      <c r="R191" s="59">
        <v>0.47429999999999994</v>
      </c>
      <c r="S191" s="59"/>
    </row>
    <row r="192" spans="17:19" x14ac:dyDescent="0.2">
      <c r="Q192" s="3" t="s">
        <v>359</v>
      </c>
      <c r="R192" s="59"/>
      <c r="S192" s="59">
        <v>0.26350000000000001</v>
      </c>
    </row>
    <row r="193" spans="17:19" x14ac:dyDescent="0.2">
      <c r="Q193" s="3" t="s">
        <v>360</v>
      </c>
      <c r="R193" s="59">
        <v>1.8971999999999998</v>
      </c>
      <c r="S193" s="59"/>
    </row>
    <row r="194" spans="17:19" x14ac:dyDescent="0.2">
      <c r="Q194" s="3" t="s">
        <v>361</v>
      </c>
      <c r="R194" s="59">
        <v>1.5809999999999997</v>
      </c>
      <c r="S194" s="59"/>
    </row>
    <row r="195" spans="17:19" x14ac:dyDescent="0.2">
      <c r="Q195" s="3" t="s">
        <v>362</v>
      </c>
      <c r="R195" s="59">
        <v>0.31619999999999998</v>
      </c>
      <c r="S195" s="59"/>
    </row>
    <row r="196" spans="17:19" x14ac:dyDescent="0.2">
      <c r="Q196" s="3" t="s">
        <v>363</v>
      </c>
      <c r="R196" s="59">
        <v>2.1080000000000001</v>
      </c>
      <c r="S196" s="59"/>
    </row>
    <row r="197" spans="17:19" x14ac:dyDescent="0.2">
      <c r="Q197" s="3" t="s">
        <v>364</v>
      </c>
      <c r="R197" s="59">
        <v>1.3174999999999999</v>
      </c>
      <c r="S197" s="59"/>
    </row>
    <row r="198" spans="17:19" x14ac:dyDescent="0.2">
      <c r="Q198" s="3" t="s">
        <v>365</v>
      </c>
      <c r="R198" s="59">
        <v>0.31619999999999998</v>
      </c>
      <c r="S198" s="59"/>
    </row>
    <row r="199" spans="17:19" x14ac:dyDescent="0.2">
      <c r="Q199" s="3" t="s">
        <v>366</v>
      </c>
      <c r="R199" s="59">
        <v>2.4241999999999999</v>
      </c>
      <c r="S199" s="59"/>
    </row>
    <row r="200" spans="17:19" x14ac:dyDescent="0.2">
      <c r="Q200" s="3" t="s">
        <v>367</v>
      </c>
      <c r="R200" s="59">
        <v>1.6863999999999999</v>
      </c>
      <c r="S200" s="59"/>
    </row>
    <row r="201" spans="17:19" x14ac:dyDescent="0.2">
      <c r="Q201" s="3" t="s">
        <v>368</v>
      </c>
      <c r="R201" s="59">
        <v>0.65874999999999995</v>
      </c>
      <c r="S201" s="59"/>
    </row>
    <row r="202" spans="17:19" x14ac:dyDescent="0.2">
      <c r="Q202" s="3" t="s">
        <v>369</v>
      </c>
      <c r="R202" s="59">
        <v>0.13175000000000001</v>
      </c>
      <c r="S202" s="59"/>
    </row>
    <row r="203" spans="17:19" x14ac:dyDescent="0.2">
      <c r="Q203" s="3" t="s">
        <v>370</v>
      </c>
      <c r="R203" s="59"/>
      <c r="S203" s="59">
        <v>0.52700000000000002</v>
      </c>
    </row>
    <row r="204" spans="17:19" x14ac:dyDescent="0.2">
      <c r="Q204" s="3" t="s">
        <v>371</v>
      </c>
      <c r="R204" s="59"/>
      <c r="S204" s="59">
        <v>4.2160000000000002</v>
      </c>
    </row>
    <row r="205" spans="17:19" x14ac:dyDescent="0.2">
      <c r="Q205" s="3" t="s">
        <v>372</v>
      </c>
      <c r="R205" s="59"/>
      <c r="S205" s="59">
        <v>3.2937499999999997</v>
      </c>
    </row>
    <row r="206" spans="17:19" x14ac:dyDescent="0.2">
      <c r="Q206" s="3" t="s">
        <v>373</v>
      </c>
      <c r="R206" s="59">
        <v>0.15809999999999999</v>
      </c>
      <c r="S206" s="59"/>
    </row>
    <row r="207" spans="17:19" x14ac:dyDescent="0.2">
      <c r="Q207" s="3" t="s">
        <v>374</v>
      </c>
      <c r="R207" s="59">
        <v>1.054</v>
      </c>
      <c r="S207" s="59"/>
    </row>
    <row r="208" spans="17:19" x14ac:dyDescent="0.2">
      <c r="Q208" s="3" t="s">
        <v>375</v>
      </c>
      <c r="R208" s="59"/>
      <c r="S208" s="59">
        <v>0.13175000000000001</v>
      </c>
    </row>
    <row r="209" spans="17:19" x14ac:dyDescent="0.2">
      <c r="Q209" s="3" t="s">
        <v>376</v>
      </c>
      <c r="R209" s="59"/>
      <c r="S209" s="59">
        <v>2.3714999999999997</v>
      </c>
    </row>
    <row r="210" spans="17:19" x14ac:dyDescent="0.2">
      <c r="Q210" s="3" t="s">
        <v>377</v>
      </c>
      <c r="R210" s="59">
        <v>2.6349999999999998</v>
      </c>
      <c r="S210" s="59"/>
    </row>
    <row r="211" spans="17:19" x14ac:dyDescent="0.2">
      <c r="Q211" s="3" t="s">
        <v>378</v>
      </c>
      <c r="R211" s="59"/>
      <c r="S211" s="59">
        <v>2.3714999999999997</v>
      </c>
    </row>
    <row r="212" spans="17:19" x14ac:dyDescent="0.2">
      <c r="Q212" s="3" t="s">
        <v>379</v>
      </c>
      <c r="R212" s="59">
        <v>3.1619999999999995</v>
      </c>
      <c r="S212" s="59"/>
    </row>
    <row r="213" spans="17:19" x14ac:dyDescent="0.2">
      <c r="Q213" s="3" t="s">
        <v>380</v>
      </c>
      <c r="R213" s="59">
        <v>0.26350000000000001</v>
      </c>
      <c r="S213" s="59"/>
    </row>
    <row r="214" spans="17:19" x14ac:dyDescent="0.2">
      <c r="Q214" s="3" t="s">
        <v>381</v>
      </c>
      <c r="R214" s="59">
        <v>1.3174999999999999</v>
      </c>
      <c r="S214" s="59"/>
    </row>
    <row r="215" spans="17:19" x14ac:dyDescent="0.2">
      <c r="Q215" s="3" t="s">
        <v>382</v>
      </c>
      <c r="R215" s="59"/>
      <c r="S215" s="59">
        <v>2.6349999999999998</v>
      </c>
    </row>
    <row r="216" spans="17:19" x14ac:dyDescent="0.2">
      <c r="Q216" s="3" t="s">
        <v>383</v>
      </c>
      <c r="R216" s="59">
        <v>0.65874999999999995</v>
      </c>
      <c r="S216" s="59"/>
    </row>
    <row r="217" spans="17:19" x14ac:dyDescent="0.2">
      <c r="Q217" s="3" t="s">
        <v>384</v>
      </c>
      <c r="R217" s="59"/>
      <c r="S217" s="59">
        <v>3.7943999999999996</v>
      </c>
    </row>
    <row r="218" spans="17:19" x14ac:dyDescent="0.2">
      <c r="Q218" s="3" t="s">
        <v>385</v>
      </c>
      <c r="R218" s="59">
        <v>1.7601799999999999</v>
      </c>
      <c r="S218" s="59"/>
    </row>
    <row r="219" spans="17:19" x14ac:dyDescent="0.2">
      <c r="Q219" s="3" t="s">
        <v>386</v>
      </c>
      <c r="R219" s="59">
        <v>2.1080000000000001</v>
      </c>
      <c r="S219" s="59"/>
    </row>
    <row r="220" spans="17:19" x14ac:dyDescent="0.2">
      <c r="Q220" s="3" t="s">
        <v>387</v>
      </c>
      <c r="R220" s="59">
        <v>0.84319999999999995</v>
      </c>
      <c r="S220" s="59"/>
    </row>
    <row r="221" spans="17:19" x14ac:dyDescent="0.2">
      <c r="Q221" s="3" t="s">
        <v>388</v>
      </c>
      <c r="R221" s="59">
        <v>0.52700000000000002</v>
      </c>
      <c r="S221" s="59"/>
    </row>
    <row r="222" spans="17:19" x14ac:dyDescent="0.2">
      <c r="Q222" s="3" t="s">
        <v>389</v>
      </c>
      <c r="R222" s="59"/>
      <c r="S222" s="59">
        <v>4.4794999999999998</v>
      </c>
    </row>
    <row r="223" spans="17:19" x14ac:dyDescent="0.2">
      <c r="Q223" s="3" t="s">
        <v>390</v>
      </c>
      <c r="R223" s="59"/>
      <c r="S223" s="59">
        <v>3.6889999999999996</v>
      </c>
    </row>
    <row r="224" spans="17:19" x14ac:dyDescent="0.2">
      <c r="Q224" s="3" t="s">
        <v>391</v>
      </c>
      <c r="R224" s="59">
        <v>1.3174999999999999</v>
      </c>
      <c r="S224" s="59"/>
    </row>
    <row r="225" spans="17:19" x14ac:dyDescent="0.2">
      <c r="Q225" s="3" t="s">
        <v>392</v>
      </c>
      <c r="R225" s="59">
        <v>0.96440999999999988</v>
      </c>
      <c r="S225" s="59"/>
    </row>
    <row r="226" spans="17:19" x14ac:dyDescent="0.2">
      <c r="Q226" s="3" t="s">
        <v>393</v>
      </c>
      <c r="R226" s="59">
        <v>2.4241999999999999</v>
      </c>
      <c r="S226" s="59"/>
    </row>
    <row r="227" spans="17:19" x14ac:dyDescent="0.2">
      <c r="Q227" s="3" t="s">
        <v>394</v>
      </c>
      <c r="R227" s="59">
        <v>0.75887999999999989</v>
      </c>
      <c r="S227" s="59"/>
    </row>
    <row r="228" spans="17:19" x14ac:dyDescent="0.2">
      <c r="Q228" s="3" t="s">
        <v>395</v>
      </c>
      <c r="R228" s="59"/>
      <c r="S228" s="59">
        <v>2.6349999999999998</v>
      </c>
    </row>
    <row r="229" spans="17:19" x14ac:dyDescent="0.2">
      <c r="Q229" s="3" t="s">
        <v>396</v>
      </c>
      <c r="R229" s="59">
        <v>0.13175000000000001</v>
      </c>
      <c r="S229" s="59"/>
    </row>
    <row r="230" spans="17:19" x14ac:dyDescent="0.2">
      <c r="Q230" s="3" t="s">
        <v>397</v>
      </c>
      <c r="R230" s="59">
        <v>0.54017499999999996</v>
      </c>
      <c r="S230" s="59"/>
    </row>
    <row r="231" spans="17:19" x14ac:dyDescent="0.2">
      <c r="Q231" s="3" t="s">
        <v>398</v>
      </c>
      <c r="R231" s="59"/>
      <c r="S231" s="59">
        <v>3.2146999999999997</v>
      </c>
    </row>
    <row r="232" spans="17:19" x14ac:dyDescent="0.2">
      <c r="Q232" s="3" t="s">
        <v>399</v>
      </c>
      <c r="R232" s="59"/>
      <c r="S232" s="59">
        <v>4.2160000000000002</v>
      </c>
    </row>
    <row r="233" spans="17:19" x14ac:dyDescent="0.2">
      <c r="Q233" s="3" t="s">
        <v>400</v>
      </c>
      <c r="R233" s="59"/>
      <c r="S233" s="59">
        <v>2.6349999999999998</v>
      </c>
    </row>
    <row r="234" spans="17:19" x14ac:dyDescent="0.2">
      <c r="Q234" s="3" t="s">
        <v>401</v>
      </c>
      <c r="R234" s="59"/>
      <c r="S234" s="59">
        <v>3.9524999999999997</v>
      </c>
    </row>
    <row r="235" spans="17:19" x14ac:dyDescent="0.2">
      <c r="Q235" s="3" t="s">
        <v>402</v>
      </c>
      <c r="R235" s="59"/>
      <c r="S235" s="59">
        <v>3.9524999999999997</v>
      </c>
    </row>
    <row r="236" spans="17:19" x14ac:dyDescent="0.2">
      <c r="Q236" s="3" t="s">
        <v>403</v>
      </c>
      <c r="R236" s="59">
        <v>0.52700000000000002</v>
      </c>
      <c r="S236" s="59"/>
    </row>
    <row r="237" spans="17:19" x14ac:dyDescent="0.2">
      <c r="Q237" s="3" t="s">
        <v>404</v>
      </c>
      <c r="R237" s="59">
        <v>0.47429999999999994</v>
      </c>
      <c r="S237" s="59"/>
    </row>
    <row r="238" spans="17:19" x14ac:dyDescent="0.2">
      <c r="Q238" s="3" t="s">
        <v>405</v>
      </c>
      <c r="R238" s="59">
        <v>1.2647999999999999</v>
      </c>
      <c r="S238" s="59"/>
    </row>
    <row r="239" spans="17:19" x14ac:dyDescent="0.2">
      <c r="Q239" s="3" t="s">
        <v>406</v>
      </c>
      <c r="R239" s="59">
        <v>1.5809999999999997</v>
      </c>
      <c r="S239" s="59"/>
    </row>
    <row r="240" spans="17:19" x14ac:dyDescent="0.2">
      <c r="Q240" s="3" t="s">
        <v>407</v>
      </c>
      <c r="R240" s="59"/>
      <c r="S240" s="59">
        <v>2.6349999999999998</v>
      </c>
    </row>
    <row r="241" spans="17:19" x14ac:dyDescent="0.2">
      <c r="Q241" s="3" t="s">
        <v>408</v>
      </c>
      <c r="R241" s="59">
        <v>4.4267999999999992</v>
      </c>
      <c r="S241" s="59"/>
    </row>
    <row r="242" spans="17:19" x14ac:dyDescent="0.2">
      <c r="Q242" s="3" t="s">
        <v>409</v>
      </c>
      <c r="R242" s="59">
        <v>2.1080000000000001</v>
      </c>
      <c r="S242" s="59"/>
    </row>
    <row r="243" spans="17:19" x14ac:dyDescent="0.2">
      <c r="Q243" s="3" t="s">
        <v>410</v>
      </c>
      <c r="R243" s="59">
        <v>4.2160000000000002</v>
      </c>
      <c r="S243" s="59"/>
    </row>
    <row r="244" spans="17:19" x14ac:dyDescent="0.2">
      <c r="Q244" s="3" t="s">
        <v>411</v>
      </c>
      <c r="R244" s="59">
        <v>1.3174999999999999</v>
      </c>
      <c r="S244" s="59"/>
    </row>
    <row r="245" spans="17:19" x14ac:dyDescent="0.2">
      <c r="Q245" s="3" t="s">
        <v>412</v>
      </c>
      <c r="R245" s="59">
        <v>0.52700000000000002</v>
      </c>
      <c r="S245" s="59"/>
    </row>
    <row r="246" spans="17:19" x14ac:dyDescent="0.2">
      <c r="Q246" s="3" t="s">
        <v>413</v>
      </c>
      <c r="R246" s="59">
        <v>1.3174999999999999</v>
      </c>
      <c r="S246" s="59"/>
    </row>
    <row r="247" spans="17:19" x14ac:dyDescent="0.2">
      <c r="Q247" s="3" t="s">
        <v>414</v>
      </c>
      <c r="R247" s="59">
        <v>1.054</v>
      </c>
      <c r="S247" s="59"/>
    </row>
    <row r="248" spans="17:19" x14ac:dyDescent="0.2">
      <c r="Q248" s="3" t="s">
        <v>415</v>
      </c>
      <c r="R248" s="59"/>
      <c r="S248" s="59">
        <v>1.7601799999999999</v>
      </c>
    </row>
    <row r="249" spans="17:19" x14ac:dyDescent="0.2">
      <c r="Q249" s="3" t="s">
        <v>416</v>
      </c>
      <c r="R249" s="59"/>
      <c r="S249" s="59">
        <v>0.12753399999999998</v>
      </c>
    </row>
    <row r="250" spans="17:19" x14ac:dyDescent="0.2">
      <c r="Q250" s="3" t="s">
        <v>417</v>
      </c>
      <c r="R250" s="59">
        <v>0.89590000000000003</v>
      </c>
      <c r="S250" s="59"/>
    </row>
    <row r="251" spans="17:19" x14ac:dyDescent="0.2">
      <c r="Q251" s="3" t="s">
        <v>418</v>
      </c>
      <c r="R251" s="59">
        <v>1.3174999999999999</v>
      </c>
      <c r="S251" s="59"/>
    </row>
    <row r="252" spans="17:19" x14ac:dyDescent="0.2">
      <c r="Q252" s="3" t="s">
        <v>419</v>
      </c>
      <c r="R252" s="59">
        <v>0.31619999999999998</v>
      </c>
      <c r="S252" s="59"/>
    </row>
    <row r="253" spans="17:19" x14ac:dyDescent="0.2">
      <c r="Q253" s="3" t="s">
        <v>420</v>
      </c>
      <c r="R253" s="59"/>
      <c r="S253" s="59">
        <v>3.2146999999999997</v>
      </c>
    </row>
    <row r="254" spans="17:19" x14ac:dyDescent="0.2">
      <c r="Q254" s="3" t="s">
        <v>421</v>
      </c>
      <c r="R254" s="59">
        <v>0.65874999999999995</v>
      </c>
      <c r="S254" s="59"/>
    </row>
    <row r="255" spans="17:19" x14ac:dyDescent="0.2">
      <c r="Q255" s="3" t="s">
        <v>422</v>
      </c>
      <c r="R255" s="59">
        <v>0.52700000000000002</v>
      </c>
      <c r="S255" s="59"/>
    </row>
    <row r="256" spans="17:19" x14ac:dyDescent="0.2">
      <c r="Q256" s="3" t="s">
        <v>423</v>
      </c>
      <c r="R256" s="59">
        <v>3.9524999999999997</v>
      </c>
      <c r="S256" s="59"/>
    </row>
    <row r="257" spans="17:19" x14ac:dyDescent="0.2">
      <c r="Q257" s="3" t="s">
        <v>424</v>
      </c>
      <c r="R257" s="59">
        <v>5.2699999999999997E-2</v>
      </c>
      <c r="S257" s="59"/>
    </row>
    <row r="258" spans="17:19" x14ac:dyDescent="0.2">
      <c r="Q258" s="3" t="s">
        <v>425</v>
      </c>
      <c r="R258" s="59">
        <v>5.2699999999999997E-2</v>
      </c>
      <c r="S258" s="59"/>
    </row>
    <row r="259" spans="17:19" x14ac:dyDescent="0.2">
      <c r="Q259" s="3" t="s">
        <v>426</v>
      </c>
      <c r="R259" s="59"/>
      <c r="S259" s="59">
        <v>2.1080000000000001</v>
      </c>
    </row>
    <row r="260" spans="17:19" x14ac:dyDescent="0.2">
      <c r="Q260" s="3" t="s">
        <v>427</v>
      </c>
      <c r="R260" s="59"/>
      <c r="S260" s="59">
        <v>3.2146999999999997</v>
      </c>
    </row>
    <row r="261" spans="17:19" x14ac:dyDescent="0.2">
      <c r="Q261" s="3" t="s">
        <v>428</v>
      </c>
      <c r="R261" s="59">
        <v>1.054E-4</v>
      </c>
      <c r="S261" s="59"/>
    </row>
    <row r="262" spans="17:19" x14ac:dyDescent="0.2">
      <c r="Q262" s="3" t="s">
        <v>429</v>
      </c>
      <c r="R262" s="59">
        <v>1.054E-4</v>
      </c>
      <c r="S262" s="59"/>
    </row>
    <row r="263" spans="17:19" x14ac:dyDescent="0.2">
      <c r="Q263" s="3" t="s">
        <v>430</v>
      </c>
      <c r="R263" s="59">
        <v>2.6349999999999998</v>
      </c>
      <c r="S263" s="59"/>
    </row>
    <row r="264" spans="17:19" x14ac:dyDescent="0.2">
      <c r="Q264" s="3" t="s">
        <v>431</v>
      </c>
      <c r="R264" s="59"/>
      <c r="S264" s="59">
        <v>3.9524999999999997</v>
      </c>
    </row>
    <row r="265" spans="17:19" x14ac:dyDescent="0.2">
      <c r="Q265" s="3" t="s">
        <v>432</v>
      </c>
      <c r="R265" s="59"/>
      <c r="S265" s="59">
        <v>4.2160000000000002</v>
      </c>
    </row>
    <row r="266" spans="17:19" x14ac:dyDescent="0.2">
      <c r="Q266" s="3" t="s">
        <v>433</v>
      </c>
      <c r="R266" s="59">
        <v>3.2673999999999999</v>
      </c>
      <c r="S266" s="59"/>
    </row>
    <row r="267" spans="17:19" x14ac:dyDescent="0.2">
      <c r="Q267" s="3" t="s">
        <v>434</v>
      </c>
      <c r="R267" s="59">
        <v>0.65874999999999995</v>
      </c>
      <c r="S267" s="59"/>
    </row>
    <row r="268" spans="17:19" x14ac:dyDescent="0.2">
      <c r="Q268" s="3" t="s">
        <v>435</v>
      </c>
      <c r="R268" s="59">
        <v>2.6349999999999998</v>
      </c>
      <c r="S268" s="59"/>
    </row>
    <row r="269" spans="17:19" x14ac:dyDescent="0.2">
      <c r="Q269" s="3" t="s">
        <v>436</v>
      </c>
      <c r="R269" s="59">
        <v>3.1619999999999995</v>
      </c>
      <c r="S269" s="59"/>
    </row>
    <row r="270" spans="17:19" x14ac:dyDescent="0.2">
      <c r="Q270" s="3" t="s">
        <v>437</v>
      </c>
      <c r="R270" s="59">
        <v>3.1619999999999995</v>
      </c>
      <c r="S270" s="59"/>
    </row>
    <row r="271" spans="17:19" x14ac:dyDescent="0.2">
      <c r="Q271" s="3" t="s">
        <v>438</v>
      </c>
      <c r="R271" s="59"/>
      <c r="S271" s="59">
        <v>3.7943999999999996</v>
      </c>
    </row>
    <row r="272" spans="17:19" x14ac:dyDescent="0.2">
      <c r="Q272" s="3" t="s">
        <v>439</v>
      </c>
      <c r="R272" s="59">
        <v>1.2647999999999999</v>
      </c>
      <c r="S272" s="59"/>
    </row>
    <row r="273" spans="17:19" x14ac:dyDescent="0.2">
      <c r="Q273" s="3" t="s">
        <v>440</v>
      </c>
      <c r="R273" s="59">
        <v>1.2647999999999999</v>
      </c>
      <c r="S273" s="59"/>
    </row>
    <row r="274" spans="17:19" x14ac:dyDescent="0.2">
      <c r="Q274" s="3" t="s">
        <v>441</v>
      </c>
      <c r="R274" s="59">
        <v>0.52700000000000002</v>
      </c>
      <c r="S274" s="59"/>
    </row>
    <row r="275" spans="17:19" x14ac:dyDescent="0.2">
      <c r="Q275" s="3" t="s">
        <v>442</v>
      </c>
      <c r="R275" s="59">
        <v>2.5295999999999998</v>
      </c>
      <c r="S275" s="59"/>
    </row>
    <row r="276" spans="17:19" x14ac:dyDescent="0.2">
      <c r="Q276" s="3" t="s">
        <v>443</v>
      </c>
      <c r="R276" s="59">
        <v>2.1164320000000001</v>
      </c>
      <c r="S276" s="59"/>
    </row>
    <row r="277" spans="17:19" x14ac:dyDescent="0.2">
      <c r="Q277" s="3" t="s">
        <v>444</v>
      </c>
      <c r="R277" s="59"/>
      <c r="S277" s="59">
        <v>0.65874999999999995</v>
      </c>
    </row>
    <row r="278" spans="17:19" x14ac:dyDescent="0.2">
      <c r="Q278" s="3" t="s">
        <v>445</v>
      </c>
      <c r="R278" s="59">
        <v>1.8444999999999998</v>
      </c>
      <c r="S278" s="59"/>
    </row>
    <row r="279" spans="17:19" x14ac:dyDescent="0.2">
      <c r="Q279" s="3" t="s">
        <v>446</v>
      </c>
      <c r="R279" s="59">
        <v>0.52700000000000002</v>
      </c>
      <c r="S279" s="59"/>
    </row>
    <row r="280" spans="17:19" x14ac:dyDescent="0.2">
      <c r="Q280" s="3" t="s">
        <v>447</v>
      </c>
      <c r="R280" s="59">
        <v>0.52700000000000002</v>
      </c>
      <c r="S280" s="59"/>
    </row>
    <row r="281" spans="17:19" x14ac:dyDescent="0.2">
      <c r="Q281" s="3" t="s">
        <v>448</v>
      </c>
      <c r="R281" s="59">
        <v>3.6889999999999996</v>
      </c>
      <c r="S281" s="59"/>
    </row>
    <row r="282" spans="17:19" x14ac:dyDescent="0.2">
      <c r="Q282" s="3" t="s">
        <v>449</v>
      </c>
      <c r="R282" s="59">
        <v>3.9524999999999997</v>
      </c>
      <c r="S282" s="59"/>
    </row>
    <row r="283" spans="17:19" x14ac:dyDescent="0.2">
      <c r="Q283" s="3" t="s">
        <v>450</v>
      </c>
      <c r="R283" s="59">
        <v>4.9010999999999999E-2</v>
      </c>
      <c r="S283" s="59"/>
    </row>
    <row r="284" spans="17:19" x14ac:dyDescent="0.2">
      <c r="Q284" s="3" t="s">
        <v>451</v>
      </c>
      <c r="R284" s="59">
        <v>1.3174999999999999</v>
      </c>
      <c r="S284" s="59"/>
    </row>
    <row r="285" spans="17:19" x14ac:dyDescent="0.2">
      <c r="Q285" s="3" t="s">
        <v>452</v>
      </c>
      <c r="R285" s="59">
        <v>1.3174999999999999</v>
      </c>
      <c r="S285" s="59"/>
    </row>
    <row r="286" spans="17:19" x14ac:dyDescent="0.2">
      <c r="Q286" s="3" t="s">
        <v>453</v>
      </c>
      <c r="R286" s="59">
        <v>0.84319999999999995</v>
      </c>
      <c r="S286" s="59"/>
    </row>
    <row r="287" spans="17:19" x14ac:dyDescent="0.2">
      <c r="Q287" s="3" t="s">
        <v>454</v>
      </c>
      <c r="R287" s="59">
        <v>2.6349999999999998</v>
      </c>
      <c r="S287" s="59"/>
    </row>
    <row r="288" spans="17:19" x14ac:dyDescent="0.2">
      <c r="Q288" s="3" t="s">
        <v>455</v>
      </c>
      <c r="R288" s="59">
        <v>3.6889999999999996</v>
      </c>
      <c r="S288" s="59"/>
    </row>
    <row r="289" spans="17:19" x14ac:dyDescent="0.2">
      <c r="Q289" s="3" t="s">
        <v>456</v>
      </c>
      <c r="R289" s="59">
        <v>0.54017499999999996</v>
      </c>
      <c r="S289" s="59"/>
    </row>
    <row r="290" spans="17:19" x14ac:dyDescent="0.2">
      <c r="Q290" s="3" t="s">
        <v>457</v>
      </c>
      <c r="R290" s="59">
        <v>1.3174999999999999</v>
      </c>
      <c r="S290" s="59"/>
    </row>
    <row r="291" spans="17:19" x14ac:dyDescent="0.2">
      <c r="Q291" s="3" t="s">
        <v>458</v>
      </c>
      <c r="R291" s="59">
        <v>1.3174999999999999</v>
      </c>
      <c r="S291" s="59"/>
    </row>
    <row r="292" spans="17:19" x14ac:dyDescent="0.2">
      <c r="Q292" s="3" t="s">
        <v>459</v>
      </c>
      <c r="R292" s="59">
        <v>1.3174999999999999</v>
      </c>
      <c r="S292" s="59"/>
    </row>
    <row r="293" spans="17:19" x14ac:dyDescent="0.2">
      <c r="Q293" s="3" t="s">
        <v>460</v>
      </c>
      <c r="R293" s="59"/>
      <c r="S293" s="59">
        <v>0.65874999999999995</v>
      </c>
    </row>
    <row r="294" spans="17:19" x14ac:dyDescent="0.2">
      <c r="Q294" s="3" t="s">
        <v>461</v>
      </c>
      <c r="R294" s="59">
        <v>1.3174999999999999</v>
      </c>
      <c r="S294" s="59"/>
    </row>
    <row r="295" spans="17:19" x14ac:dyDescent="0.2">
      <c r="Q295" s="3" t="s">
        <v>462</v>
      </c>
      <c r="R295" s="59">
        <v>1.8971999999999998</v>
      </c>
      <c r="S295" s="59"/>
    </row>
    <row r="296" spans="17:19" x14ac:dyDescent="0.2">
      <c r="Q296" s="3" t="s">
        <v>463</v>
      </c>
      <c r="R296" s="59">
        <v>0.98390899999999981</v>
      </c>
      <c r="S296" s="59"/>
    </row>
    <row r="297" spans="17:19" x14ac:dyDescent="0.2">
      <c r="Q297" s="3" t="s">
        <v>464</v>
      </c>
      <c r="R297" s="59"/>
      <c r="S297" s="59">
        <v>1.054</v>
      </c>
    </row>
    <row r="298" spans="17:19" x14ac:dyDescent="0.2">
      <c r="Q298" s="3" t="s">
        <v>465</v>
      </c>
      <c r="R298" s="59">
        <v>0.52700000000000002</v>
      </c>
      <c r="S298" s="59"/>
    </row>
    <row r="299" spans="17:19" x14ac:dyDescent="0.2">
      <c r="Q299" s="3" t="s">
        <v>466</v>
      </c>
      <c r="R299" s="59">
        <v>1.3174999999999999</v>
      </c>
      <c r="S299" s="59"/>
    </row>
    <row r="300" spans="17:19" x14ac:dyDescent="0.2">
      <c r="Q300" s="3" t="s">
        <v>467</v>
      </c>
      <c r="R300" s="59">
        <v>1.02765</v>
      </c>
      <c r="S300" s="59"/>
    </row>
    <row r="301" spans="17:19" x14ac:dyDescent="0.2">
      <c r="Q301" s="3" t="s">
        <v>468</v>
      </c>
      <c r="R301" s="59">
        <v>1.3174999999999999</v>
      </c>
      <c r="S301" s="59"/>
    </row>
    <row r="302" spans="17:19" x14ac:dyDescent="0.2">
      <c r="Q302" s="3" t="s">
        <v>469</v>
      </c>
      <c r="R302" s="59">
        <v>1.3174999999999999</v>
      </c>
      <c r="S302" s="59"/>
    </row>
    <row r="303" spans="17:19" x14ac:dyDescent="0.2">
      <c r="Q303" s="3" t="s">
        <v>470</v>
      </c>
      <c r="R303" s="59">
        <v>0.31619999999999998</v>
      </c>
      <c r="S303" s="59"/>
    </row>
    <row r="304" spans="17:19" x14ac:dyDescent="0.2">
      <c r="Q304" s="3" t="s">
        <v>471</v>
      </c>
      <c r="R304" s="59">
        <v>3.8470999999999997</v>
      </c>
      <c r="S304" s="59"/>
    </row>
    <row r="305" spans="17:19" x14ac:dyDescent="0.2">
      <c r="Q305" s="3" t="s">
        <v>472</v>
      </c>
      <c r="R305" s="59">
        <v>5.2699999999999997E-2</v>
      </c>
      <c r="S305" s="59"/>
    </row>
    <row r="306" spans="17:19" x14ac:dyDescent="0.2">
      <c r="Q306" s="3" t="s">
        <v>473</v>
      </c>
      <c r="R306" s="59"/>
      <c r="S306" s="59">
        <v>0.12753399999999998</v>
      </c>
    </row>
    <row r="307" spans="17:19" x14ac:dyDescent="0.2">
      <c r="Q307" s="3" t="s">
        <v>474</v>
      </c>
      <c r="R307" s="59">
        <v>0.31619999999999998</v>
      </c>
      <c r="S307" s="59"/>
    </row>
    <row r="308" spans="17:19" x14ac:dyDescent="0.2">
      <c r="Q308" s="3" t="s">
        <v>475</v>
      </c>
      <c r="R308" s="59">
        <v>3.9524999999999997</v>
      </c>
      <c r="S308" s="59"/>
    </row>
    <row r="309" spans="17:19" x14ac:dyDescent="0.2">
      <c r="Q309" s="3" t="s">
        <v>476</v>
      </c>
      <c r="R309" s="59"/>
      <c r="S309" s="59">
        <v>1.054</v>
      </c>
    </row>
    <row r="310" spans="17:19" x14ac:dyDescent="0.2">
      <c r="Q310" s="3" t="s">
        <v>477</v>
      </c>
      <c r="R310" s="59">
        <v>1.3174999999999999</v>
      </c>
      <c r="S310" s="59"/>
    </row>
    <row r="311" spans="17:19" x14ac:dyDescent="0.2">
      <c r="Q311" s="3" t="s">
        <v>478</v>
      </c>
      <c r="R311" s="59">
        <v>1.2647999999999999</v>
      </c>
      <c r="S311" s="59"/>
    </row>
    <row r="312" spans="17:19" x14ac:dyDescent="0.2">
      <c r="Q312" s="3" t="s">
        <v>479</v>
      </c>
      <c r="R312" s="59">
        <v>0.31619999999999998</v>
      </c>
      <c r="S312" s="59"/>
    </row>
    <row r="313" spans="17:19" x14ac:dyDescent="0.2">
      <c r="Q313" s="3" t="s">
        <v>480</v>
      </c>
      <c r="R313" s="59">
        <v>2.6349999999999998</v>
      </c>
      <c r="S313" s="59"/>
    </row>
    <row r="314" spans="17:19" x14ac:dyDescent="0.2">
      <c r="Q314" s="3" t="s">
        <v>481</v>
      </c>
      <c r="R314" s="59"/>
      <c r="S314" s="59">
        <v>2.7930999999999999</v>
      </c>
    </row>
    <row r="315" spans="17:19" x14ac:dyDescent="0.2">
      <c r="Q315" s="3" t="s">
        <v>482</v>
      </c>
      <c r="R315" s="59"/>
      <c r="S315" s="59">
        <v>3.9524999999999997</v>
      </c>
    </row>
    <row r="316" spans="17:19" x14ac:dyDescent="0.2">
      <c r="Q316" s="3" t="s">
        <v>483</v>
      </c>
      <c r="R316" s="59">
        <v>2.6349999999999998</v>
      </c>
      <c r="S316" s="59"/>
    </row>
    <row r="317" spans="17:19" x14ac:dyDescent="0.2">
      <c r="Q317" s="3" t="s">
        <v>484</v>
      </c>
      <c r="R317" s="59">
        <v>2.6349999999999998</v>
      </c>
      <c r="S317" s="59"/>
    </row>
    <row r="318" spans="17:19" x14ac:dyDescent="0.2">
      <c r="Q318" s="3" t="s">
        <v>485</v>
      </c>
      <c r="R318" s="59">
        <v>3.1619999999999995</v>
      </c>
      <c r="S318" s="59"/>
    </row>
    <row r="319" spans="17:19" x14ac:dyDescent="0.2">
      <c r="Q319" s="3" t="s">
        <v>486</v>
      </c>
      <c r="R319" s="59">
        <v>0.96440999999999988</v>
      </c>
      <c r="S319" s="59"/>
    </row>
    <row r="320" spans="17:19" x14ac:dyDescent="0.2">
      <c r="Q320" s="3" t="s">
        <v>487</v>
      </c>
      <c r="R320" s="59">
        <v>0.9222499999999999</v>
      </c>
      <c r="S320" s="59"/>
    </row>
    <row r="321" spans="17:19" x14ac:dyDescent="0.2">
      <c r="Q321" s="3" t="s">
        <v>488</v>
      </c>
      <c r="R321" s="59"/>
      <c r="S321" s="59">
        <v>3.1619999999999995</v>
      </c>
    </row>
    <row r="322" spans="17:19" x14ac:dyDescent="0.2">
      <c r="Q322" s="3" t="s">
        <v>489</v>
      </c>
      <c r="R322" s="59">
        <v>0.65874999999999995</v>
      </c>
      <c r="S322" s="59"/>
    </row>
    <row r="323" spans="17:19" x14ac:dyDescent="0.2">
      <c r="Q323" s="3" t="s">
        <v>490</v>
      </c>
      <c r="R323" s="59">
        <v>1.054</v>
      </c>
      <c r="S323" s="59"/>
    </row>
    <row r="324" spans="17:19" x14ac:dyDescent="0.2">
      <c r="Q324" s="3" t="s">
        <v>491</v>
      </c>
      <c r="R324" s="59">
        <v>1.71275</v>
      </c>
      <c r="S324" s="59"/>
    </row>
    <row r="325" spans="17:19" x14ac:dyDescent="0.2">
      <c r="Q325" s="3" t="s">
        <v>492</v>
      </c>
      <c r="R325" s="59">
        <v>0.34254999999999997</v>
      </c>
      <c r="S325" s="59"/>
    </row>
    <row r="326" spans="17:19" x14ac:dyDescent="0.2">
      <c r="Q326" s="3" t="s">
        <v>493</v>
      </c>
      <c r="R326" s="59">
        <v>0.51382499999999998</v>
      </c>
      <c r="S326" s="59"/>
    </row>
    <row r="327" spans="17:19" x14ac:dyDescent="0.2">
      <c r="Q327" s="3" t="s">
        <v>494</v>
      </c>
      <c r="R327" s="59">
        <v>0.96177499999999994</v>
      </c>
      <c r="S327" s="59"/>
    </row>
    <row r="328" spans="17:19" x14ac:dyDescent="0.2">
      <c r="Q328" s="3" t="s">
        <v>495</v>
      </c>
      <c r="R328" s="59"/>
      <c r="S328" s="59">
        <v>2.6349999999999998</v>
      </c>
    </row>
    <row r="329" spans="17:19" x14ac:dyDescent="0.2">
      <c r="Q329" s="3" t="s">
        <v>496</v>
      </c>
      <c r="R329" s="59"/>
      <c r="S329" s="59">
        <v>3.9524999999999997</v>
      </c>
    </row>
    <row r="330" spans="17:19" x14ac:dyDescent="0.2">
      <c r="Q330" s="3" t="s">
        <v>497</v>
      </c>
      <c r="R330" s="59"/>
      <c r="S330" s="59">
        <v>3.9524999999999997</v>
      </c>
    </row>
    <row r="331" spans="17:19" x14ac:dyDescent="0.2">
      <c r="Q331" s="3" t="s">
        <v>498</v>
      </c>
      <c r="R331" s="59">
        <v>2.1080000000000001</v>
      </c>
      <c r="S331" s="59"/>
    </row>
    <row r="332" spans="17:19" x14ac:dyDescent="0.2">
      <c r="Q332" s="3" t="s">
        <v>499</v>
      </c>
      <c r="R332" s="59"/>
      <c r="S332" s="59">
        <v>2.6349999999999998</v>
      </c>
    </row>
    <row r="333" spans="17:19" x14ac:dyDescent="0.2">
      <c r="Q333" s="3" t="s">
        <v>500</v>
      </c>
      <c r="R333" s="59">
        <v>2.1079999999999998E-2</v>
      </c>
      <c r="S333" s="59"/>
    </row>
    <row r="334" spans="17:19" x14ac:dyDescent="0.2">
      <c r="Q334" s="3" t="s">
        <v>501</v>
      </c>
      <c r="R334" s="59">
        <v>1.5282999999999998</v>
      </c>
      <c r="S334" s="59"/>
    </row>
    <row r="335" spans="17:19" x14ac:dyDescent="0.2">
      <c r="Q335" s="3" t="s">
        <v>502</v>
      </c>
      <c r="R335" s="59">
        <v>1.6073499999999998</v>
      </c>
      <c r="S335" s="59"/>
    </row>
    <row r="336" spans="17:19" x14ac:dyDescent="0.2">
      <c r="Q336" s="3" t="s">
        <v>503</v>
      </c>
      <c r="R336" s="59"/>
      <c r="S336" s="59">
        <v>0.86954999999999993</v>
      </c>
    </row>
    <row r="337" spans="17:19" x14ac:dyDescent="0.2">
      <c r="Q337" s="3" t="s">
        <v>504</v>
      </c>
      <c r="R337" s="59">
        <v>0.47429999999999994</v>
      </c>
      <c r="S337" s="59"/>
    </row>
    <row r="338" spans="17:19" x14ac:dyDescent="0.2">
      <c r="Q338" s="3" t="s">
        <v>505</v>
      </c>
      <c r="R338" s="59">
        <v>0.15282999999999999</v>
      </c>
      <c r="S338" s="59"/>
    </row>
    <row r="339" spans="17:19" x14ac:dyDescent="0.2">
      <c r="Q339" s="3" t="s">
        <v>506</v>
      </c>
      <c r="R339" s="59">
        <v>1.3174999999999999</v>
      </c>
      <c r="S339" s="59"/>
    </row>
    <row r="340" spans="17:19" x14ac:dyDescent="0.2">
      <c r="Q340" s="3" t="s">
        <v>507</v>
      </c>
      <c r="R340" s="59">
        <v>0.84319999999999995</v>
      </c>
      <c r="S340" s="59"/>
    </row>
    <row r="341" spans="17:19" x14ac:dyDescent="0.2">
      <c r="Q341" s="3" t="s">
        <v>508</v>
      </c>
      <c r="R341" s="59">
        <v>0.13175000000000001</v>
      </c>
      <c r="S341" s="59"/>
    </row>
    <row r="342" spans="17:19" x14ac:dyDescent="0.2">
      <c r="Q342" s="3" t="s">
        <v>509</v>
      </c>
      <c r="R342" s="59">
        <v>4.4267999999999992</v>
      </c>
      <c r="S342" s="59"/>
    </row>
    <row r="343" spans="17:19" x14ac:dyDescent="0.2">
      <c r="Q343" s="3" t="s">
        <v>510</v>
      </c>
      <c r="R343" s="59">
        <v>0.75887999999999989</v>
      </c>
      <c r="S343" s="59"/>
    </row>
    <row r="344" spans="17:19" x14ac:dyDescent="0.2">
      <c r="Q344" s="3" t="s">
        <v>511</v>
      </c>
      <c r="R344" s="59">
        <v>0.61342799999999997</v>
      </c>
      <c r="S344" s="59"/>
    </row>
    <row r="345" spans="17:19" x14ac:dyDescent="0.2">
      <c r="Q345" s="3" t="s">
        <v>512</v>
      </c>
      <c r="R345" s="59">
        <v>0.26350000000000001</v>
      </c>
      <c r="S345" s="59"/>
    </row>
    <row r="346" spans="17:19" x14ac:dyDescent="0.2">
      <c r="Q346" s="3" t="s">
        <v>513</v>
      </c>
      <c r="R346" s="59"/>
      <c r="S346" s="59">
        <v>1.3174999999999999</v>
      </c>
    </row>
    <row r="347" spans="17:19" x14ac:dyDescent="0.2">
      <c r="Q347" s="3" t="s">
        <v>514</v>
      </c>
      <c r="R347" s="59">
        <v>0.5533499999999999</v>
      </c>
      <c r="S347" s="59"/>
    </row>
    <row r="348" spans="17:19" x14ac:dyDescent="0.2">
      <c r="Q348" s="3" t="s">
        <v>515</v>
      </c>
      <c r="R348" s="59"/>
      <c r="S348" s="59">
        <v>2.6349999999999998</v>
      </c>
    </row>
    <row r="349" spans="17:19" x14ac:dyDescent="0.2">
      <c r="Q349" s="3" t="s">
        <v>516</v>
      </c>
      <c r="R349" s="59">
        <v>1.3174999999999999</v>
      </c>
      <c r="S349" s="59"/>
    </row>
    <row r="350" spans="17:19" x14ac:dyDescent="0.2">
      <c r="Q350" s="3" t="s">
        <v>517</v>
      </c>
      <c r="R350" s="59">
        <v>1.2647999999999999</v>
      </c>
      <c r="S350" s="59"/>
    </row>
    <row r="351" spans="17:19" x14ac:dyDescent="0.2">
      <c r="Q351" s="3" t="s">
        <v>518</v>
      </c>
      <c r="R351" s="59">
        <v>2.6349999999999998</v>
      </c>
      <c r="S351" s="59"/>
    </row>
    <row r="352" spans="17:19" x14ac:dyDescent="0.2">
      <c r="Q352" s="3" t="s">
        <v>519</v>
      </c>
      <c r="R352" s="59">
        <v>0.94859999999999989</v>
      </c>
      <c r="S352" s="59"/>
    </row>
    <row r="353" spans="17:19" x14ac:dyDescent="0.2">
      <c r="Q353" s="3" t="s">
        <v>520</v>
      </c>
      <c r="R353" s="59">
        <v>3.1883499999999998</v>
      </c>
      <c r="S353" s="59"/>
    </row>
    <row r="354" spans="17:19" x14ac:dyDescent="0.2">
      <c r="Q354" s="3" t="s">
        <v>521</v>
      </c>
      <c r="R354" s="59">
        <v>1.3174999999999999</v>
      </c>
      <c r="S354" s="59"/>
    </row>
    <row r="355" spans="17:19" x14ac:dyDescent="0.2">
      <c r="Q355" s="3" t="s">
        <v>522</v>
      </c>
      <c r="R355" s="59">
        <v>1.3174999999999999</v>
      </c>
      <c r="S355" s="59"/>
    </row>
    <row r="356" spans="17:19" x14ac:dyDescent="0.2">
      <c r="Q356" s="3" t="s">
        <v>523</v>
      </c>
      <c r="R356" s="59">
        <v>1.3174999999999999</v>
      </c>
      <c r="S356" s="59"/>
    </row>
    <row r="357" spans="17:19" x14ac:dyDescent="0.2">
      <c r="Q357" s="3" t="s">
        <v>524</v>
      </c>
      <c r="R357" s="59"/>
      <c r="S357" s="59">
        <v>9.9075999999999997E-2</v>
      </c>
    </row>
    <row r="358" spans="17:19" x14ac:dyDescent="0.2">
      <c r="Q358" s="3" t="s">
        <v>525</v>
      </c>
      <c r="R358" s="59">
        <v>4.216E-4</v>
      </c>
      <c r="S358" s="59"/>
    </row>
    <row r="359" spans="17:19" x14ac:dyDescent="0.2">
      <c r="Q359" s="3" t="s">
        <v>526</v>
      </c>
      <c r="R359" s="59">
        <v>2.0215719999999999</v>
      </c>
      <c r="S359" s="59"/>
    </row>
    <row r="360" spans="17:19" x14ac:dyDescent="0.2">
      <c r="Q360" s="3" t="s">
        <v>527</v>
      </c>
      <c r="R360" s="59">
        <v>2.5295999999999998</v>
      </c>
      <c r="S360" s="59"/>
    </row>
    <row r="361" spans="17:19" x14ac:dyDescent="0.2">
      <c r="Q361" s="3" t="s">
        <v>528</v>
      </c>
      <c r="R361" s="59">
        <v>3.58887</v>
      </c>
      <c r="S361" s="59"/>
    </row>
    <row r="362" spans="17:19" x14ac:dyDescent="0.2">
      <c r="Q362" s="3" t="s">
        <v>529</v>
      </c>
      <c r="R362" s="59">
        <v>2.6349999999999998</v>
      </c>
      <c r="S362" s="59"/>
    </row>
    <row r="363" spans="17:19" x14ac:dyDescent="0.2">
      <c r="Q363" s="3" t="s">
        <v>530</v>
      </c>
      <c r="R363" s="59">
        <v>1.3174999999999999</v>
      </c>
      <c r="S363" s="59"/>
    </row>
    <row r="364" spans="17:19" x14ac:dyDescent="0.2">
      <c r="Q364" s="3" t="s">
        <v>531</v>
      </c>
      <c r="R364" s="59">
        <v>0.84319999999999995</v>
      </c>
      <c r="S364" s="59"/>
    </row>
    <row r="365" spans="17:19" x14ac:dyDescent="0.2">
      <c r="Q365" s="3" t="s">
        <v>532</v>
      </c>
      <c r="R365" s="59"/>
      <c r="S365" s="59">
        <v>2.6349999999999998</v>
      </c>
    </row>
    <row r="366" spans="17:19" x14ac:dyDescent="0.2">
      <c r="Q366" s="3" t="s">
        <v>533</v>
      </c>
      <c r="R366" s="59">
        <v>1.8971999999999998</v>
      </c>
      <c r="S366" s="59"/>
    </row>
    <row r="367" spans="17:19" x14ac:dyDescent="0.2">
      <c r="Q367" s="3" t="s">
        <v>534</v>
      </c>
      <c r="R367" s="59">
        <v>0.52700000000000002</v>
      </c>
      <c r="S367" s="59"/>
    </row>
    <row r="368" spans="17:19" x14ac:dyDescent="0.2">
      <c r="Q368" s="3" t="s">
        <v>535</v>
      </c>
      <c r="R368" s="59">
        <v>0.89590000000000003</v>
      </c>
      <c r="S368" s="59"/>
    </row>
    <row r="369" spans="17:19" x14ac:dyDescent="0.2">
      <c r="Q369" s="3" t="s">
        <v>536</v>
      </c>
      <c r="R369" s="59"/>
      <c r="S369" s="59">
        <v>0.52700000000000002</v>
      </c>
    </row>
    <row r="370" spans="17:19" x14ac:dyDescent="0.2">
      <c r="Q370" s="3" t="s">
        <v>537</v>
      </c>
      <c r="R370" s="59">
        <v>1.9709799999999997</v>
      </c>
      <c r="S370" s="59"/>
    </row>
    <row r="371" spans="17:19" x14ac:dyDescent="0.2">
      <c r="Q371" s="3" t="s">
        <v>538</v>
      </c>
      <c r="R371" s="59">
        <v>1.9709799999999997</v>
      </c>
      <c r="S371" s="59"/>
    </row>
    <row r="372" spans="17:19" x14ac:dyDescent="0.2">
      <c r="Q372" s="3" t="s">
        <v>539</v>
      </c>
      <c r="R372" s="59">
        <v>0.80262100000000003</v>
      </c>
      <c r="S372" s="59"/>
    </row>
    <row r="373" spans="17:19" x14ac:dyDescent="0.2">
      <c r="Q373" s="3" t="s">
        <v>540</v>
      </c>
      <c r="R373" s="59">
        <v>1.3174999999999999</v>
      </c>
      <c r="S373" s="59"/>
    </row>
    <row r="374" spans="17:19" x14ac:dyDescent="0.2">
      <c r="Q374" s="3" t="s">
        <v>541</v>
      </c>
      <c r="R374" s="59">
        <v>2.6349999999999998</v>
      </c>
      <c r="S374" s="59"/>
    </row>
    <row r="375" spans="17:19" x14ac:dyDescent="0.2">
      <c r="Q375" s="3" t="s">
        <v>542</v>
      </c>
      <c r="R375" s="59"/>
      <c r="S375" s="59">
        <v>3.9234622999999997</v>
      </c>
    </row>
    <row r="376" spans="17:19" x14ac:dyDescent="0.2">
      <c r="Q376" s="3" t="s">
        <v>543</v>
      </c>
      <c r="R376" s="59"/>
      <c r="S376" s="59">
        <v>1.054</v>
      </c>
    </row>
    <row r="377" spans="17:19" x14ac:dyDescent="0.2">
      <c r="Q377" s="3" t="s">
        <v>544</v>
      </c>
      <c r="R377" s="59">
        <v>1.3174999999999999</v>
      </c>
      <c r="S377" s="59"/>
    </row>
    <row r="378" spans="17:19" x14ac:dyDescent="0.2">
      <c r="Q378" s="3" t="s">
        <v>545</v>
      </c>
      <c r="R378" s="59">
        <v>1.054</v>
      </c>
      <c r="S378" s="59"/>
    </row>
    <row r="379" spans="17:19" x14ac:dyDescent="0.2">
      <c r="Q379" s="3" t="s">
        <v>546</v>
      </c>
      <c r="R379" s="59"/>
      <c r="S379" s="59">
        <v>0.52700000000000002</v>
      </c>
    </row>
    <row r="380" spans="17:19" x14ac:dyDescent="0.2">
      <c r="Q380" s="3" t="s">
        <v>547</v>
      </c>
      <c r="R380" s="59">
        <v>2.6349999999999998</v>
      </c>
      <c r="S380" s="59"/>
    </row>
    <row r="381" spans="17:19" x14ac:dyDescent="0.2">
      <c r="Q381" s="3" t="s">
        <v>548</v>
      </c>
      <c r="R381" s="59"/>
      <c r="S381" s="59">
        <v>1.9498999999999997</v>
      </c>
    </row>
    <row r="382" spans="17:19" x14ac:dyDescent="0.2">
      <c r="Q382" s="3" t="s">
        <v>549</v>
      </c>
      <c r="R382" s="59">
        <v>1.8971999999999998</v>
      </c>
      <c r="S382" s="59"/>
    </row>
    <row r="383" spans="17:19" x14ac:dyDescent="0.2">
      <c r="Q383" s="3" t="s">
        <v>550</v>
      </c>
      <c r="R383" s="59">
        <v>0.145452</v>
      </c>
      <c r="S383" s="59"/>
    </row>
    <row r="384" spans="17:19" x14ac:dyDescent="0.2">
      <c r="Q384" s="3" t="s">
        <v>551</v>
      </c>
      <c r="R384" s="59">
        <v>2.5295999999999998</v>
      </c>
      <c r="S384" s="59"/>
    </row>
    <row r="385" spans="17:19" x14ac:dyDescent="0.2">
      <c r="Q385" s="3" t="s">
        <v>552</v>
      </c>
      <c r="R385" s="59">
        <v>1.8971999999999998</v>
      </c>
      <c r="S385" s="59"/>
    </row>
    <row r="386" spans="17:19" x14ac:dyDescent="0.2">
      <c r="Q386" s="3" t="s">
        <v>553</v>
      </c>
      <c r="R386" s="59">
        <v>3.7943999999999999E-2</v>
      </c>
      <c r="S386" s="59"/>
    </row>
    <row r="387" spans="17:19" x14ac:dyDescent="0.2">
      <c r="Q387" s="3" t="s">
        <v>554</v>
      </c>
      <c r="R387" s="59">
        <v>0.37943999999999994</v>
      </c>
      <c r="S387" s="59"/>
    </row>
    <row r="388" spans="17:19" x14ac:dyDescent="0.2">
      <c r="Q388" s="3" t="s">
        <v>555</v>
      </c>
      <c r="R388" s="59"/>
      <c r="S388" s="59">
        <v>3.7943999999999996</v>
      </c>
    </row>
    <row r="389" spans="17:19" x14ac:dyDescent="0.2">
      <c r="Q389" s="3" t="s">
        <v>556</v>
      </c>
      <c r="R389" s="59">
        <v>3.7943999999999999E-2</v>
      </c>
      <c r="S389" s="59"/>
    </row>
    <row r="390" spans="17:19" x14ac:dyDescent="0.2">
      <c r="Q390" s="3" t="s">
        <v>557</v>
      </c>
      <c r="R390" s="59">
        <v>3.7943999999999999E-2</v>
      </c>
      <c r="S390" s="59"/>
    </row>
    <row r="391" spans="17:19" x14ac:dyDescent="0.2">
      <c r="Q391" s="3" t="s">
        <v>558</v>
      </c>
      <c r="R391" s="59">
        <v>0.145452</v>
      </c>
      <c r="S391" s="59"/>
    </row>
    <row r="392" spans="17:19" x14ac:dyDescent="0.2">
      <c r="Q392" s="3" t="s">
        <v>559</v>
      </c>
      <c r="R392" s="59">
        <v>3.7943999999999999E-2</v>
      </c>
      <c r="S392" s="59"/>
    </row>
    <row r="393" spans="17:19" x14ac:dyDescent="0.2">
      <c r="Q393" s="3" t="s">
        <v>560</v>
      </c>
      <c r="R393" s="59">
        <v>0.37943999999999994</v>
      </c>
      <c r="S393" s="59"/>
    </row>
    <row r="394" spans="17:19" x14ac:dyDescent="0.2">
      <c r="Q394" s="3" t="s">
        <v>561</v>
      </c>
      <c r="R394" s="59">
        <v>3.7943999999999999E-2</v>
      </c>
      <c r="S394" s="59"/>
    </row>
    <row r="395" spans="17:19" x14ac:dyDescent="0.2">
      <c r="Q395" s="3" t="s">
        <v>562</v>
      </c>
      <c r="R395" s="59">
        <v>3.7943999999999999E-2</v>
      </c>
      <c r="S395" s="59"/>
    </row>
    <row r="396" spans="17:19" x14ac:dyDescent="0.2">
      <c r="Q396" s="3" t="s">
        <v>563</v>
      </c>
      <c r="R396" s="59">
        <v>4.2160000000000002</v>
      </c>
      <c r="S396" s="59"/>
    </row>
    <row r="397" spans="17:19" x14ac:dyDescent="0.2">
      <c r="Q397" s="3" t="s">
        <v>564</v>
      </c>
      <c r="R397" s="59">
        <v>0.65874999999999995</v>
      </c>
      <c r="S397" s="59"/>
    </row>
    <row r="398" spans="17:19" x14ac:dyDescent="0.2">
      <c r="Q398" s="3" t="s">
        <v>565</v>
      </c>
      <c r="R398" s="59"/>
      <c r="S398" s="59">
        <v>2.6349999999999998</v>
      </c>
    </row>
    <row r="399" spans="17:19" x14ac:dyDescent="0.2">
      <c r="Q399" s="3" t="s">
        <v>566</v>
      </c>
      <c r="R399" s="59">
        <v>2.8984999999999999</v>
      </c>
      <c r="S399" s="59"/>
    </row>
    <row r="400" spans="17:19" x14ac:dyDescent="0.2">
      <c r="Q400" s="3" t="s">
        <v>567</v>
      </c>
      <c r="R400" s="59">
        <v>0.26350000000000001</v>
      </c>
      <c r="S400" s="59"/>
    </row>
    <row r="401" spans="17:19" x14ac:dyDescent="0.2">
      <c r="Q401" s="3" t="s">
        <v>568</v>
      </c>
      <c r="R401" s="59"/>
      <c r="S401" s="59">
        <v>1.054</v>
      </c>
    </row>
    <row r="402" spans="17:19" x14ac:dyDescent="0.2">
      <c r="Q402" s="3" t="s">
        <v>569</v>
      </c>
      <c r="R402" s="59">
        <v>2.1080000000000001</v>
      </c>
      <c r="S402" s="59"/>
    </row>
    <row r="403" spans="17:19" x14ac:dyDescent="0.2">
      <c r="Q403" s="3" t="s">
        <v>570</v>
      </c>
      <c r="R403" s="59">
        <v>0.31619999999999998</v>
      </c>
      <c r="S403" s="59"/>
    </row>
    <row r="404" spans="17:19" x14ac:dyDescent="0.2">
      <c r="Q404" s="3" t="s">
        <v>571</v>
      </c>
      <c r="R404" s="59">
        <v>2.6349999999999998</v>
      </c>
      <c r="S404" s="59"/>
    </row>
    <row r="405" spans="17:19" x14ac:dyDescent="0.2">
      <c r="Q405" s="3" t="s">
        <v>572</v>
      </c>
      <c r="R405" s="59"/>
      <c r="S405" s="59">
        <v>1.8444999999999998</v>
      </c>
    </row>
    <row r="406" spans="17:19" x14ac:dyDescent="0.2">
      <c r="Q406" s="3" t="s">
        <v>573</v>
      </c>
      <c r="R406" s="59">
        <v>1.7390999999999999</v>
      </c>
      <c r="S406" s="59"/>
    </row>
    <row r="407" spans="17:19" x14ac:dyDescent="0.2">
      <c r="Q407" s="3" t="s">
        <v>574</v>
      </c>
      <c r="R407" s="59">
        <v>2.6349999999999998</v>
      </c>
      <c r="S407" s="59"/>
    </row>
    <row r="408" spans="17:19" x14ac:dyDescent="0.2">
      <c r="Q408" s="3" t="s">
        <v>575</v>
      </c>
      <c r="R408" s="59"/>
      <c r="S408" s="59">
        <v>1.7601799999999999</v>
      </c>
    </row>
    <row r="409" spans="17:19" x14ac:dyDescent="0.2">
      <c r="Q409" s="3" t="s">
        <v>576</v>
      </c>
      <c r="R409" s="59"/>
      <c r="S409" s="59">
        <v>0.12753399999999998</v>
      </c>
    </row>
    <row r="410" spans="17:19" x14ac:dyDescent="0.2">
      <c r="Q410" s="3" t="s">
        <v>577</v>
      </c>
      <c r="R410" s="59"/>
      <c r="S410" s="59">
        <v>0.17390999999999998</v>
      </c>
    </row>
    <row r="411" spans="17:19" x14ac:dyDescent="0.2">
      <c r="Q411" s="3" t="s">
        <v>578</v>
      </c>
      <c r="R411" s="59"/>
      <c r="S411" s="59">
        <v>2.1080000000000001</v>
      </c>
    </row>
    <row r="412" spans="17:19" x14ac:dyDescent="0.2">
      <c r="Q412" s="3" t="s">
        <v>579</v>
      </c>
      <c r="R412" s="59"/>
      <c r="S412" s="59">
        <v>0.42686999999999997</v>
      </c>
    </row>
    <row r="413" spans="17:19" x14ac:dyDescent="0.2">
      <c r="Q413" s="3" t="s">
        <v>580</v>
      </c>
      <c r="R413" s="59">
        <v>1.3174999999999999</v>
      </c>
      <c r="S413" s="59"/>
    </row>
    <row r="414" spans="17:19" x14ac:dyDescent="0.2">
      <c r="Q414" s="3" t="s">
        <v>581</v>
      </c>
      <c r="R414" s="59">
        <v>4.3719393000000002</v>
      </c>
      <c r="S414" s="59"/>
    </row>
    <row r="415" spans="17:19" x14ac:dyDescent="0.2">
      <c r="Q415" s="3" t="s">
        <v>582</v>
      </c>
      <c r="R415" s="59">
        <v>2.4241999999999999</v>
      </c>
      <c r="S415" s="59"/>
    </row>
    <row r="416" spans="17:19" x14ac:dyDescent="0.2">
      <c r="Q416" s="3" t="s">
        <v>583</v>
      </c>
      <c r="R416" s="59">
        <v>3.9524999999999997</v>
      </c>
      <c r="S416" s="59"/>
    </row>
    <row r="417" spans="17:19" x14ac:dyDescent="0.2">
      <c r="Q417" s="3" t="s">
        <v>584</v>
      </c>
      <c r="R417" s="59">
        <v>1.75491</v>
      </c>
      <c r="S417" s="59"/>
    </row>
    <row r="418" spans="17:19" x14ac:dyDescent="0.2">
      <c r="Q418" s="3" t="s">
        <v>585</v>
      </c>
      <c r="R418" s="59">
        <v>0.54017499999999996</v>
      </c>
      <c r="S418" s="59"/>
    </row>
    <row r="419" spans="17:19" x14ac:dyDescent="0.2">
      <c r="Q419" s="3" t="s">
        <v>586</v>
      </c>
      <c r="R419" s="59">
        <v>0.52700000000000002</v>
      </c>
      <c r="S419" s="59"/>
    </row>
    <row r="420" spans="17:19" x14ac:dyDescent="0.2">
      <c r="Q420" s="3" t="s">
        <v>587</v>
      </c>
      <c r="R420" s="59"/>
      <c r="S420" s="59">
        <v>1.5809999999999997</v>
      </c>
    </row>
    <row r="421" spans="17:19" x14ac:dyDescent="0.2">
      <c r="Q421" s="3" t="s">
        <v>588</v>
      </c>
      <c r="R421" s="59">
        <v>2.39785</v>
      </c>
      <c r="S421" s="59"/>
    </row>
    <row r="422" spans="17:19" x14ac:dyDescent="0.2">
      <c r="Q422" s="3" t="s">
        <v>589</v>
      </c>
      <c r="R422" s="59"/>
      <c r="S422" s="59">
        <v>0.21079999999999999</v>
      </c>
    </row>
    <row r="423" spans="17:19" x14ac:dyDescent="0.2">
      <c r="Q423" s="3" t="s">
        <v>590</v>
      </c>
      <c r="R423" s="59"/>
      <c r="S423" s="59">
        <v>1.06454</v>
      </c>
    </row>
    <row r="424" spans="17:19" x14ac:dyDescent="0.2">
      <c r="Q424" s="3" t="s">
        <v>591</v>
      </c>
      <c r="R424" s="59">
        <v>0.84319999999999995</v>
      </c>
      <c r="S424" s="59"/>
    </row>
    <row r="425" spans="17:19" x14ac:dyDescent="0.2">
      <c r="Q425" s="3" t="s">
        <v>592</v>
      </c>
      <c r="R425" s="59"/>
      <c r="S425" s="59">
        <v>4.2160000000000002</v>
      </c>
    </row>
    <row r="426" spans="17:19" x14ac:dyDescent="0.2">
      <c r="Q426" s="3" t="s">
        <v>593</v>
      </c>
      <c r="R426" s="59">
        <v>0.84319999999999995</v>
      </c>
      <c r="S426" s="59"/>
    </row>
    <row r="427" spans="17:19" x14ac:dyDescent="0.2">
      <c r="Q427" s="3" t="s">
        <v>594</v>
      </c>
      <c r="R427" s="59">
        <v>3.9524999999999997</v>
      </c>
      <c r="S427" s="59"/>
    </row>
    <row r="428" spans="17:19" x14ac:dyDescent="0.2">
      <c r="Q428" s="3" t="s">
        <v>595</v>
      </c>
      <c r="R428" s="59">
        <v>3.6889999999999996</v>
      </c>
      <c r="S428" s="59"/>
    </row>
    <row r="429" spans="17:19" x14ac:dyDescent="0.2">
      <c r="Q429" s="3" t="s">
        <v>596</v>
      </c>
      <c r="R429" s="59"/>
      <c r="S429" s="59">
        <v>3.2937499999999997</v>
      </c>
    </row>
    <row r="430" spans="17:19" x14ac:dyDescent="0.2">
      <c r="Q430" s="3" t="s">
        <v>597</v>
      </c>
      <c r="R430" s="59">
        <v>2.8668800000000001</v>
      </c>
      <c r="S430" s="59"/>
    </row>
    <row r="431" spans="17:19" x14ac:dyDescent="0.2">
      <c r="Q431" s="3" t="s">
        <v>598</v>
      </c>
      <c r="R431" s="59"/>
      <c r="S431" s="59">
        <v>3.6889999999999996</v>
      </c>
    </row>
    <row r="432" spans="17:19" x14ac:dyDescent="0.2">
      <c r="Q432" s="3" t="s">
        <v>599</v>
      </c>
      <c r="R432" s="59">
        <v>1.8971999999999998</v>
      </c>
      <c r="S432" s="59"/>
    </row>
    <row r="433" spans="17:19" x14ac:dyDescent="0.2">
      <c r="Q433" s="3" t="s">
        <v>600</v>
      </c>
      <c r="R433" s="59">
        <v>0.42159999999999997</v>
      </c>
      <c r="S433" s="59"/>
    </row>
    <row r="434" spans="17:19" x14ac:dyDescent="0.2">
      <c r="Q434" s="3" t="s">
        <v>601</v>
      </c>
      <c r="R434" s="59">
        <v>0.10539999999999999</v>
      </c>
      <c r="S434" s="59"/>
    </row>
    <row r="435" spans="17:19" x14ac:dyDescent="0.2">
      <c r="Q435" s="3" t="s">
        <v>602</v>
      </c>
      <c r="R435" s="59">
        <v>1.054</v>
      </c>
      <c r="S435" s="59"/>
    </row>
    <row r="436" spans="17:19" x14ac:dyDescent="0.2">
      <c r="Q436" s="3" t="s">
        <v>603</v>
      </c>
      <c r="R436" s="59">
        <v>3.6889999999999996</v>
      </c>
      <c r="S436" s="59"/>
    </row>
    <row r="437" spans="17:19" x14ac:dyDescent="0.2">
      <c r="Q437" s="3" t="s">
        <v>604</v>
      </c>
      <c r="R437" s="59">
        <v>1.3174999999999999</v>
      </c>
      <c r="S437" s="59"/>
    </row>
    <row r="438" spans="17:19" x14ac:dyDescent="0.2">
      <c r="Q438" s="3" t="s">
        <v>605</v>
      </c>
      <c r="R438" s="59"/>
      <c r="S438" s="59">
        <v>2.6349999999999998</v>
      </c>
    </row>
    <row r="439" spans="17:19" x14ac:dyDescent="0.2">
      <c r="Q439" s="3" t="s">
        <v>606</v>
      </c>
      <c r="R439" s="59">
        <v>0.52700000000000002</v>
      </c>
      <c r="S439" s="59"/>
    </row>
    <row r="440" spans="17:19" x14ac:dyDescent="0.2">
      <c r="Q440" s="3" t="s">
        <v>607</v>
      </c>
      <c r="R440" s="59"/>
      <c r="S440" s="59">
        <v>2.6349999999999998</v>
      </c>
    </row>
    <row r="441" spans="17:19" x14ac:dyDescent="0.2">
      <c r="Q441" s="3" t="s">
        <v>608</v>
      </c>
      <c r="R441" s="59">
        <v>2.4241999999999999</v>
      </c>
      <c r="S441" s="59"/>
    </row>
    <row r="442" spans="17:19" x14ac:dyDescent="0.2">
      <c r="Q442" s="3" t="s">
        <v>609</v>
      </c>
      <c r="R442" s="59"/>
      <c r="S442" s="59">
        <v>2.6349999999999998</v>
      </c>
    </row>
    <row r="443" spans="17:19" x14ac:dyDescent="0.2">
      <c r="Q443" s="3" t="s">
        <v>610</v>
      </c>
      <c r="R443" s="59">
        <v>1.054</v>
      </c>
      <c r="S443" s="59"/>
    </row>
    <row r="444" spans="17:19" x14ac:dyDescent="0.2">
      <c r="Q444" s="3" t="s">
        <v>611</v>
      </c>
      <c r="R444" s="59"/>
      <c r="S444" s="59">
        <v>0.65874999999999995</v>
      </c>
    </row>
    <row r="445" spans="17:19" x14ac:dyDescent="0.2">
      <c r="Q445" s="3" t="s">
        <v>612</v>
      </c>
      <c r="R445" s="59">
        <v>0.98390899999999981</v>
      </c>
      <c r="S445" s="59"/>
    </row>
    <row r="446" spans="17:19" x14ac:dyDescent="0.2">
      <c r="Q446" s="3" t="s">
        <v>613</v>
      </c>
      <c r="R446" s="59">
        <v>0.65874999999999995</v>
      </c>
      <c r="S446" s="59"/>
    </row>
    <row r="447" spans="17:19" x14ac:dyDescent="0.2">
      <c r="Q447" s="3" t="s">
        <v>614</v>
      </c>
      <c r="R447" s="59"/>
      <c r="S447" s="59">
        <v>3.6889999999999996</v>
      </c>
    </row>
    <row r="448" spans="17:19" x14ac:dyDescent="0.2">
      <c r="Q448" s="3" t="s">
        <v>615</v>
      </c>
      <c r="R448" s="59">
        <v>3.6889999999999999E-2</v>
      </c>
      <c r="S448" s="59"/>
    </row>
    <row r="449" spans="17:19" x14ac:dyDescent="0.2">
      <c r="Q449" s="3" t="s">
        <v>616</v>
      </c>
      <c r="R449" s="59">
        <v>3.9524999999999997</v>
      </c>
      <c r="S449" s="59"/>
    </row>
    <row r="450" spans="17:19" x14ac:dyDescent="0.2">
      <c r="Q450" s="3" t="s">
        <v>617</v>
      </c>
      <c r="R450" s="59">
        <v>0.34254999999999997</v>
      </c>
      <c r="S450" s="59"/>
    </row>
    <row r="451" spans="17:19" x14ac:dyDescent="0.2">
      <c r="Q451" s="3" t="s">
        <v>619</v>
      </c>
      <c r="R451" s="59">
        <v>0.34254999999999997</v>
      </c>
      <c r="S451" s="59"/>
    </row>
    <row r="452" spans="17:19" x14ac:dyDescent="0.2">
      <c r="Q452" s="3" t="s">
        <v>620</v>
      </c>
      <c r="R452" s="59">
        <v>0.34254999999999997</v>
      </c>
      <c r="S452" s="59"/>
    </row>
    <row r="453" spans="17:19" x14ac:dyDescent="0.2">
      <c r="Q453" s="3" t="s">
        <v>621</v>
      </c>
      <c r="R453" s="59"/>
      <c r="S453" s="59">
        <v>3.9524999999999997</v>
      </c>
    </row>
    <row r="454" spans="17:19" x14ac:dyDescent="0.2">
      <c r="Q454" s="3" t="s">
        <v>622</v>
      </c>
      <c r="R454" s="59">
        <v>1.3174999999999999</v>
      </c>
      <c r="S454" s="59"/>
    </row>
    <row r="455" spans="17:19" x14ac:dyDescent="0.2">
      <c r="Q455" s="3" t="s">
        <v>623</v>
      </c>
      <c r="R455" s="59">
        <v>3.6889999999999999E-2</v>
      </c>
      <c r="S455" s="59"/>
    </row>
    <row r="456" spans="17:19" x14ac:dyDescent="0.2">
      <c r="Q456" s="3" t="s">
        <v>624</v>
      </c>
      <c r="R456" s="59">
        <v>0.51856799999999992</v>
      </c>
      <c r="S456" s="59"/>
    </row>
    <row r="457" spans="17:19" x14ac:dyDescent="0.2">
      <c r="Q457" s="3" t="s">
        <v>625</v>
      </c>
      <c r="R457" s="59">
        <v>0.9222499999999999</v>
      </c>
      <c r="S457" s="59"/>
    </row>
    <row r="458" spans="17:19" x14ac:dyDescent="0.2">
      <c r="Q458" s="3" t="s">
        <v>626</v>
      </c>
      <c r="R458" s="59"/>
      <c r="S458" s="59">
        <v>2.6349999999999998</v>
      </c>
    </row>
    <row r="459" spans="17:19" x14ac:dyDescent="0.2">
      <c r="Q459" s="3" t="s">
        <v>627</v>
      </c>
      <c r="R459" s="59"/>
      <c r="S459" s="59">
        <v>2.6349999999999998</v>
      </c>
    </row>
    <row r="460" spans="17:19" x14ac:dyDescent="0.2">
      <c r="Q460" s="3" t="s">
        <v>628</v>
      </c>
      <c r="R460" s="59"/>
      <c r="S460" s="59">
        <v>2.6349999999999998</v>
      </c>
    </row>
    <row r="461" spans="17:19" x14ac:dyDescent="0.2">
      <c r="Q461" s="3" t="s">
        <v>629</v>
      </c>
      <c r="R461" s="59"/>
      <c r="S461" s="59">
        <v>2.6349999999999998</v>
      </c>
    </row>
    <row r="462" spans="17:19" x14ac:dyDescent="0.2">
      <c r="Q462" s="3" t="s">
        <v>630</v>
      </c>
      <c r="R462" s="59">
        <v>0.47429999999999994</v>
      </c>
      <c r="S462" s="59"/>
    </row>
    <row r="463" spans="17:19" x14ac:dyDescent="0.2">
      <c r="Q463" s="3" t="s">
        <v>631</v>
      </c>
      <c r="R463" s="59">
        <v>3.9524999999999997</v>
      </c>
      <c r="S463" s="59"/>
    </row>
    <row r="464" spans="17:19" x14ac:dyDescent="0.2">
      <c r="Q464" s="3" t="s">
        <v>632</v>
      </c>
      <c r="R464" s="59">
        <v>0.14756</v>
      </c>
      <c r="S464" s="59"/>
    </row>
    <row r="465" spans="17:19" x14ac:dyDescent="0.2">
      <c r="Q465" s="3" t="s">
        <v>633</v>
      </c>
      <c r="R465" s="59">
        <v>0.98390899999999981</v>
      </c>
      <c r="S465" s="59"/>
    </row>
    <row r="466" spans="17:19" x14ac:dyDescent="0.2">
      <c r="Q466" s="3" t="s">
        <v>634</v>
      </c>
      <c r="R466" s="59">
        <v>0.14756</v>
      </c>
      <c r="S466" s="59"/>
    </row>
    <row r="467" spans="17:19" x14ac:dyDescent="0.2">
      <c r="Q467" s="3" t="s">
        <v>635</v>
      </c>
      <c r="R467" s="59">
        <v>0.98390899999999981</v>
      </c>
      <c r="S467" s="59"/>
    </row>
    <row r="468" spans="17:19" x14ac:dyDescent="0.2">
      <c r="Q468" s="3" t="s">
        <v>636</v>
      </c>
      <c r="R468" s="59">
        <v>1.1420089999999998</v>
      </c>
      <c r="S468" s="59"/>
    </row>
    <row r="469" spans="17:19" x14ac:dyDescent="0.2">
      <c r="Q469" s="3" t="s">
        <v>637</v>
      </c>
      <c r="R469" s="59">
        <v>1.5809999999999997E-4</v>
      </c>
      <c r="S469" s="59"/>
    </row>
    <row r="470" spans="17:19" x14ac:dyDescent="0.2">
      <c r="Q470" s="3" t="s">
        <v>638</v>
      </c>
      <c r="R470" s="59">
        <v>0.23714999999999997</v>
      </c>
      <c r="S470" s="59"/>
    </row>
    <row r="471" spans="17:19" x14ac:dyDescent="0.2">
      <c r="Q471" s="3" t="s">
        <v>639</v>
      </c>
      <c r="R471" s="59"/>
      <c r="S471" s="59">
        <v>3.7812249999999996</v>
      </c>
    </row>
    <row r="472" spans="17:19" x14ac:dyDescent="0.2">
      <c r="Q472" s="3" t="s">
        <v>640</v>
      </c>
      <c r="R472" s="59">
        <v>2.76675</v>
      </c>
      <c r="S472" s="59"/>
    </row>
    <row r="473" spans="17:19" x14ac:dyDescent="0.2">
      <c r="Q473" s="3" t="s">
        <v>641</v>
      </c>
      <c r="R473" s="59">
        <v>9.4859999999999986E-2</v>
      </c>
      <c r="S473" s="59"/>
    </row>
    <row r="474" spans="17:19" x14ac:dyDescent="0.2">
      <c r="Q474" s="3" t="s">
        <v>642</v>
      </c>
      <c r="R474" s="59">
        <v>1.3174999999999999</v>
      </c>
      <c r="S474" s="59"/>
    </row>
    <row r="475" spans="17:19" x14ac:dyDescent="0.2">
      <c r="Q475" s="3" t="s">
        <v>643</v>
      </c>
      <c r="R475" s="59">
        <v>1.3174999999999999</v>
      </c>
      <c r="S475" s="59"/>
    </row>
    <row r="476" spans="17:19" x14ac:dyDescent="0.2">
      <c r="Q476" s="3" t="s">
        <v>644</v>
      </c>
      <c r="R476" s="59">
        <v>2.6349999999999998</v>
      </c>
      <c r="S476" s="59"/>
    </row>
    <row r="477" spans="17:19" x14ac:dyDescent="0.2">
      <c r="Q477" s="3" t="s">
        <v>645</v>
      </c>
      <c r="R477" s="59">
        <v>5.0064999999999991</v>
      </c>
      <c r="S477" s="59"/>
    </row>
    <row r="478" spans="17:19" x14ac:dyDescent="0.2">
      <c r="Q478" s="3" t="s">
        <v>646</v>
      </c>
      <c r="R478" s="59">
        <v>2.1164320000000001</v>
      </c>
      <c r="S478" s="59"/>
    </row>
    <row r="479" spans="17:19" x14ac:dyDescent="0.2">
      <c r="Q479" s="3" t="s">
        <v>647</v>
      </c>
      <c r="R479" s="59">
        <v>1.3174999999999999</v>
      </c>
      <c r="S479" s="59"/>
    </row>
    <row r="480" spans="17:19" x14ac:dyDescent="0.2">
      <c r="Q480" s="3" t="s">
        <v>648</v>
      </c>
      <c r="R480" s="59">
        <v>0.52700000000000002</v>
      </c>
      <c r="S480" s="59"/>
    </row>
    <row r="481" spans="17:19" x14ac:dyDescent="0.2">
      <c r="Q481" s="3" t="s">
        <v>649</v>
      </c>
      <c r="R481" s="59">
        <v>2.6349999999999998</v>
      </c>
      <c r="S481" s="59"/>
    </row>
    <row r="482" spans="17:19" x14ac:dyDescent="0.2">
      <c r="Q482" s="3" t="s">
        <v>650</v>
      </c>
      <c r="R482" s="59">
        <v>9.2225000000000001E-2</v>
      </c>
      <c r="S482" s="59"/>
    </row>
    <row r="483" spans="17:19" x14ac:dyDescent="0.2">
      <c r="Q483" s="71"/>
      <c r="R483" s="94"/>
      <c r="S483" s="94"/>
    </row>
    <row r="484" spans="17:19" x14ac:dyDescent="0.2">
      <c r="Q484" s="71"/>
      <c r="R484" s="94"/>
      <c r="S484" s="94"/>
    </row>
    <row r="485" spans="17:19" x14ac:dyDescent="0.2">
      <c r="Q485" s="71"/>
      <c r="R485" s="94"/>
      <c r="S485" s="94"/>
    </row>
    <row r="486" spans="17:19" x14ac:dyDescent="0.2">
      <c r="Q486" s="71"/>
      <c r="R486" s="94"/>
      <c r="S486" s="94"/>
    </row>
    <row r="487" spans="17:19" x14ac:dyDescent="0.2">
      <c r="Q487" s="71"/>
      <c r="R487" s="94"/>
      <c r="S487" s="94"/>
    </row>
    <row r="488" spans="17:19" x14ac:dyDescent="0.2">
      <c r="Q488" s="71"/>
      <c r="R488" s="94"/>
      <c r="S488" s="94"/>
    </row>
    <row r="489" spans="17:19" x14ac:dyDescent="0.2">
      <c r="Q489" s="71"/>
      <c r="R489" s="94"/>
      <c r="S489" s="94"/>
    </row>
    <row r="490" spans="17:19" x14ac:dyDescent="0.2">
      <c r="Q490" s="71"/>
      <c r="R490" s="94"/>
      <c r="S490" s="94"/>
    </row>
    <row r="491" spans="17:19" x14ac:dyDescent="0.2">
      <c r="Q491" s="71"/>
      <c r="R491" s="94"/>
      <c r="S491" s="94"/>
    </row>
    <row r="492" spans="17:19" x14ac:dyDescent="0.2">
      <c r="Q492" s="71"/>
      <c r="R492" s="94"/>
      <c r="S492" s="94"/>
    </row>
    <row r="493" spans="17:19" x14ac:dyDescent="0.2">
      <c r="Q493" s="71"/>
      <c r="R493" s="94"/>
      <c r="S493" s="94"/>
    </row>
    <row r="494" spans="17:19" x14ac:dyDescent="0.2">
      <c r="Q494" s="71"/>
      <c r="R494" s="94"/>
      <c r="S494" s="94"/>
    </row>
    <row r="495" spans="17:19" x14ac:dyDescent="0.2">
      <c r="Q495" s="71"/>
      <c r="R495" s="94"/>
      <c r="S495" s="94"/>
    </row>
    <row r="496" spans="17:19" x14ac:dyDescent="0.2">
      <c r="Q496" s="71"/>
      <c r="R496" s="94"/>
      <c r="S496" s="94"/>
    </row>
    <row r="497" spans="17:19" x14ac:dyDescent="0.2">
      <c r="Q497" s="71"/>
      <c r="R497" s="94"/>
      <c r="S497" s="94"/>
    </row>
    <row r="498" spans="17:19" x14ac:dyDescent="0.2">
      <c r="Q498" s="71"/>
      <c r="R498" s="94"/>
      <c r="S498" s="94"/>
    </row>
    <row r="499" spans="17:19" x14ac:dyDescent="0.2">
      <c r="Q499" s="71"/>
      <c r="R499" s="94"/>
      <c r="S499" s="94"/>
    </row>
    <row r="500" spans="17:19" x14ac:dyDescent="0.2">
      <c r="Q500" s="71"/>
      <c r="R500" s="94"/>
      <c r="S500" s="94"/>
    </row>
    <row r="501" spans="17:19" x14ac:dyDescent="0.2">
      <c r="Q501" s="71"/>
      <c r="R501" s="94"/>
      <c r="S501" s="94"/>
    </row>
    <row r="502" spans="17:19" x14ac:dyDescent="0.2">
      <c r="Q502" s="71"/>
      <c r="R502" s="94"/>
      <c r="S502" s="94"/>
    </row>
    <row r="503" spans="17:19" x14ac:dyDescent="0.2">
      <c r="Q503" s="71"/>
      <c r="R503" s="94"/>
      <c r="S503" s="94"/>
    </row>
    <row r="504" spans="17:19" x14ac:dyDescent="0.2">
      <c r="Q504" s="71"/>
      <c r="R504" s="94"/>
      <c r="S504" s="94"/>
    </row>
    <row r="505" spans="17:19" x14ac:dyDescent="0.2">
      <c r="Q505" s="71"/>
      <c r="R505" s="94"/>
      <c r="S505" s="94"/>
    </row>
    <row r="506" spans="17:19" x14ac:dyDescent="0.2">
      <c r="Q506" s="71"/>
      <c r="R506" s="94"/>
      <c r="S506" s="94"/>
    </row>
    <row r="507" spans="17:19" x14ac:dyDescent="0.2">
      <c r="Q507" s="71"/>
      <c r="R507" s="94"/>
      <c r="S507" s="94"/>
    </row>
  </sheetData>
  <mergeCells count="10">
    <mergeCell ref="AQ3:AR3"/>
    <mergeCell ref="AT3:AU3"/>
    <mergeCell ref="B5:F5"/>
    <mergeCell ref="A3:F3"/>
    <mergeCell ref="K3:L3"/>
    <mergeCell ref="AN3:AO3"/>
    <mergeCell ref="U3:V3"/>
    <mergeCell ref="X3:AI3"/>
    <mergeCell ref="AK3:AL3"/>
    <mergeCell ref="N3:S3"/>
  </mergeCell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D0BA7-5A5E-46CC-9447-2F8A9501456F}">
  <dimension ref="A1:BX481"/>
  <sheetViews>
    <sheetView workbookViewId="0">
      <selection activeCell="S475" sqref="S475"/>
    </sheetView>
  </sheetViews>
  <sheetFormatPr defaultRowHeight="12" x14ac:dyDescent="0.2"/>
  <cols>
    <col min="1" max="1" width="21.140625" bestFit="1" customWidth="1"/>
    <col min="3" max="3" width="3.140625" customWidth="1"/>
    <col min="4" max="4" width="34.85546875" bestFit="1" customWidth="1"/>
    <col min="5" max="5" width="14.85546875" bestFit="1" customWidth="1"/>
    <col min="6" max="9" width="10.7109375" customWidth="1"/>
    <col min="10" max="10" width="10.7109375" style="33" customWidth="1"/>
    <col min="11" max="11" width="3" customWidth="1"/>
    <col min="12" max="12" width="19.42578125" bestFit="1" customWidth="1"/>
    <col min="13" max="13" width="14.85546875" bestFit="1" customWidth="1"/>
    <col min="14" max="14" width="2.5703125" customWidth="1"/>
    <col min="15" max="15" width="19" bestFit="1" customWidth="1"/>
    <col min="16" max="16" width="11.5703125" bestFit="1" customWidth="1"/>
    <col min="17" max="17" width="2.85546875" customWidth="1"/>
    <col min="18" max="18" width="16.42578125" customWidth="1"/>
    <col min="19" max="19" width="15" customWidth="1"/>
    <col min="20" max="20" width="12.42578125" style="7" customWidth="1"/>
    <col min="21" max="24" width="9.140625" style="7"/>
    <col min="25" max="25" width="3.85546875" customWidth="1"/>
    <col min="26" max="26" width="42.42578125" style="53" customWidth="1"/>
    <col min="27" max="27" width="13.42578125" style="54" customWidth="1"/>
    <col min="28" max="28" width="13.42578125" style="53" customWidth="1"/>
    <col min="29" max="29" width="12.42578125" style="55" customWidth="1"/>
    <col min="30" max="30" width="9.140625" style="55"/>
    <col min="31" max="31" width="3.7109375" customWidth="1"/>
    <col min="32" max="32" width="3.85546875" customWidth="1"/>
    <col min="33" max="33" width="23.7109375" customWidth="1"/>
    <col min="34" max="34" width="18.140625" bestFit="1" customWidth="1"/>
    <col min="35" max="35" width="16" bestFit="1" customWidth="1"/>
    <col min="36" max="36" width="3.42578125" customWidth="1"/>
    <col min="37" max="37" width="46.85546875" bestFit="1" customWidth="1"/>
    <col min="38" max="42" width="14.28515625" customWidth="1"/>
    <col min="43" max="47" width="14.7109375" style="33" customWidth="1"/>
    <col min="48" max="48" width="3.5703125" customWidth="1"/>
    <col min="49" max="49" width="8.140625" bestFit="1" customWidth="1"/>
    <col min="50" max="50" width="16" customWidth="1"/>
    <col min="51" max="51" width="2.5703125" customWidth="1"/>
    <col min="52" max="52" width="31.28515625" style="38" bestFit="1" customWidth="1"/>
    <col min="53" max="53" width="10.7109375" style="38" bestFit="1" customWidth="1"/>
    <col min="54" max="54" width="15.140625" style="46" customWidth="1"/>
    <col min="57" max="57" width="13.42578125" bestFit="1" customWidth="1"/>
    <col min="59" max="59" width="25.140625" customWidth="1"/>
    <col min="60" max="60" width="12" bestFit="1" customWidth="1"/>
    <col min="61" max="61" width="18.5703125" bestFit="1" customWidth="1"/>
    <col min="63" max="63" width="21.85546875" bestFit="1" customWidth="1"/>
    <col min="64" max="64" width="18.42578125" bestFit="1" customWidth="1"/>
    <col min="65" max="65" width="28.140625" bestFit="1" customWidth="1"/>
    <col min="67" max="67" width="14.28515625" bestFit="1" customWidth="1"/>
    <col min="68" max="68" width="17.5703125" customWidth="1"/>
    <col min="69" max="69" width="23.5703125" bestFit="1" customWidth="1"/>
    <col min="70" max="70" width="13.5703125" bestFit="1" customWidth="1"/>
    <col min="71" max="71" width="18.42578125" bestFit="1" customWidth="1"/>
    <col min="72" max="72" width="17.85546875" bestFit="1" customWidth="1"/>
    <col min="73" max="73" width="16" customWidth="1"/>
    <col min="74" max="74" width="15.5703125" bestFit="1" customWidth="1"/>
    <col min="75" max="75" width="22.7109375" bestFit="1" customWidth="1"/>
    <col min="76" max="76" width="21.42578125" bestFit="1" customWidth="1"/>
  </cols>
  <sheetData>
    <row r="1" spans="1:76" x14ac:dyDescent="0.2">
      <c r="D1" s="99" t="s">
        <v>655</v>
      </c>
      <c r="E1" s="99"/>
      <c r="F1" s="99"/>
      <c r="G1" s="99"/>
      <c r="H1" s="99"/>
      <c r="I1" s="99"/>
      <c r="J1" s="99"/>
      <c r="K1" s="99"/>
      <c r="L1" s="99"/>
      <c r="M1" s="99"/>
      <c r="O1" s="99" t="s">
        <v>665</v>
      </c>
      <c r="P1" s="99"/>
      <c r="R1" s="99" t="s">
        <v>19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G1" s="99" t="s">
        <v>23</v>
      </c>
      <c r="AH1" s="99"/>
      <c r="AI1" s="99"/>
      <c r="AK1" s="99" t="s">
        <v>101</v>
      </c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D1" s="99" t="s">
        <v>163</v>
      </c>
      <c r="BE1" s="99"/>
      <c r="BG1" s="99" t="s">
        <v>658</v>
      </c>
      <c r="BH1" s="99"/>
      <c r="BI1" s="99"/>
      <c r="BK1" s="99" t="s">
        <v>698</v>
      </c>
      <c r="BL1" s="99"/>
      <c r="BM1" s="99"/>
      <c r="BO1" s="99" t="s">
        <v>701</v>
      </c>
      <c r="BP1" s="99"/>
      <c r="BQ1" s="99"/>
      <c r="BR1" s="99"/>
      <c r="BS1" s="99"/>
      <c r="BT1" s="99"/>
      <c r="BU1" s="99"/>
      <c r="BV1" s="99"/>
      <c r="BW1" s="99"/>
      <c r="BX1" s="99"/>
    </row>
    <row r="2" spans="1:76" ht="15" customHeight="1" x14ac:dyDescent="0.2">
      <c r="E2" t="s">
        <v>694</v>
      </c>
      <c r="T2" s="19"/>
      <c r="U2" s="33" t="s">
        <v>167</v>
      </c>
      <c r="AI2" s="33" t="s">
        <v>166</v>
      </c>
      <c r="AM2" s="41"/>
      <c r="AN2" s="41"/>
      <c r="AO2" s="41"/>
      <c r="AP2" s="41"/>
      <c r="AQ2" s="33" t="s">
        <v>164</v>
      </c>
      <c r="BB2" s="33" t="s">
        <v>164</v>
      </c>
      <c r="BE2" t="s">
        <v>165</v>
      </c>
      <c r="BI2" t="s">
        <v>661</v>
      </c>
      <c r="BM2" s="63" t="s">
        <v>699</v>
      </c>
      <c r="BQ2" s="8" t="s">
        <v>707</v>
      </c>
      <c r="BR2" s="8">
        <v>1.2</v>
      </c>
      <c r="BW2" t="s">
        <v>719</v>
      </c>
    </row>
    <row r="3" spans="1:76" ht="36" customHeight="1" x14ac:dyDescent="0.2">
      <c r="A3" s="3"/>
      <c r="B3" s="4" t="s">
        <v>14</v>
      </c>
      <c r="D3" s="71"/>
      <c r="E3" s="69" t="s">
        <v>683</v>
      </c>
      <c r="F3" s="69"/>
      <c r="G3" s="69"/>
      <c r="H3" s="69"/>
      <c r="I3" s="69"/>
      <c r="J3" s="51"/>
      <c r="K3" s="51"/>
      <c r="L3" s="51"/>
      <c r="M3" s="51"/>
      <c r="N3" s="51"/>
      <c r="O3" s="51"/>
      <c r="P3" s="51"/>
      <c r="R3" s="17" t="s">
        <v>21</v>
      </c>
      <c r="S3" s="6">
        <v>5.27</v>
      </c>
      <c r="T3" s="29"/>
      <c r="U3" s="108" t="s">
        <v>168</v>
      </c>
      <c r="V3" s="109"/>
      <c r="W3" s="109"/>
      <c r="X3" s="110"/>
      <c r="AC3" s="111" t="s">
        <v>170</v>
      </c>
      <c r="AD3" s="111"/>
      <c r="AG3" s="17" t="s">
        <v>16</v>
      </c>
      <c r="AH3" s="6">
        <f>0.12*(44/12)</f>
        <v>0.43999999999999995</v>
      </c>
      <c r="AI3" s="33"/>
      <c r="AK3" s="5" t="s">
        <v>15</v>
      </c>
      <c r="AL3" s="10">
        <v>2.6539999999999999</v>
      </c>
      <c r="AM3" s="42"/>
      <c r="AN3" s="42"/>
      <c r="AO3" s="42"/>
      <c r="AP3" s="42"/>
      <c r="AQ3" s="102" t="s">
        <v>151</v>
      </c>
      <c r="AR3" s="103"/>
      <c r="AS3" s="103"/>
      <c r="AT3" s="103"/>
      <c r="AU3" s="104"/>
      <c r="AZ3" s="105" t="s">
        <v>144</v>
      </c>
      <c r="BA3" s="106"/>
      <c r="BB3" s="107"/>
      <c r="BG3" s="82" t="s">
        <v>664</v>
      </c>
      <c r="BH3" s="8">
        <v>2.9</v>
      </c>
      <c r="BK3" s="81" t="s">
        <v>712</v>
      </c>
      <c r="BL3" s="81">
        <v>0.128</v>
      </c>
      <c r="BQ3" s="8" t="s">
        <v>711</v>
      </c>
      <c r="BR3" s="8">
        <v>3.5996000000000001</v>
      </c>
      <c r="BS3" s="5" t="s">
        <v>15</v>
      </c>
      <c r="BT3" s="6">
        <v>3.38</v>
      </c>
    </row>
    <row r="4" spans="1:76" ht="39" x14ac:dyDescent="0.25">
      <c r="A4" s="5" t="s">
        <v>0</v>
      </c>
      <c r="B4" s="5">
        <v>0.01</v>
      </c>
      <c r="D4" s="9" t="s">
        <v>666</v>
      </c>
      <c r="E4" s="72" t="s">
        <v>667</v>
      </c>
      <c r="F4" s="72" t="s">
        <v>689</v>
      </c>
      <c r="G4" s="72" t="s">
        <v>690</v>
      </c>
      <c r="H4" s="77" t="s">
        <v>693</v>
      </c>
      <c r="I4" s="77" t="s">
        <v>692</v>
      </c>
      <c r="J4" s="74" t="s">
        <v>691</v>
      </c>
      <c r="K4" s="52"/>
      <c r="L4" s="4" t="s">
        <v>685</v>
      </c>
      <c r="M4" s="9" t="s">
        <v>684</v>
      </c>
      <c r="N4" s="52"/>
      <c r="O4" s="92" t="s">
        <v>665</v>
      </c>
      <c r="P4" s="9" t="s">
        <v>725</v>
      </c>
      <c r="R4" s="28" t="s">
        <v>4</v>
      </c>
      <c r="S4" s="28" t="s">
        <v>160</v>
      </c>
      <c r="T4" s="30" t="s">
        <v>17</v>
      </c>
      <c r="U4" s="30">
        <v>2017</v>
      </c>
      <c r="V4" s="30">
        <v>2018</v>
      </c>
      <c r="W4" s="30">
        <v>2019</v>
      </c>
      <c r="X4" s="30">
        <v>2020</v>
      </c>
      <c r="Z4" s="4" t="s">
        <v>169</v>
      </c>
      <c r="AA4" s="56" t="s">
        <v>653</v>
      </c>
      <c r="AB4" s="4" t="s">
        <v>654</v>
      </c>
      <c r="AC4" s="57" t="s">
        <v>652</v>
      </c>
      <c r="AD4" s="57" t="s">
        <v>651</v>
      </c>
      <c r="AG4" s="9" t="s">
        <v>29</v>
      </c>
      <c r="AH4" s="9" t="s">
        <v>159</v>
      </c>
      <c r="AI4" s="34" t="s">
        <v>28</v>
      </c>
      <c r="AK4" s="27" t="s">
        <v>102</v>
      </c>
      <c r="AL4" s="43" t="s">
        <v>158</v>
      </c>
      <c r="AM4" s="43" t="s">
        <v>157</v>
      </c>
      <c r="AN4" s="43" t="s">
        <v>156</v>
      </c>
      <c r="AO4" s="43" t="s">
        <v>155</v>
      </c>
      <c r="AP4" s="43" t="s">
        <v>154</v>
      </c>
      <c r="AQ4" s="44" t="s">
        <v>146</v>
      </c>
      <c r="AR4" s="44" t="s">
        <v>147</v>
      </c>
      <c r="AS4" s="44" t="s">
        <v>148</v>
      </c>
      <c r="AT4" s="44" t="s">
        <v>149</v>
      </c>
      <c r="AU4" s="44" t="s">
        <v>150</v>
      </c>
      <c r="AW4" s="4" t="s">
        <v>88</v>
      </c>
      <c r="AX4" s="16" t="s">
        <v>89</v>
      </c>
      <c r="AZ4" s="49" t="s">
        <v>145</v>
      </c>
      <c r="BA4" s="49" t="s">
        <v>153</v>
      </c>
      <c r="BB4" s="50" t="s">
        <v>152</v>
      </c>
      <c r="BE4" s="2" t="s">
        <v>161</v>
      </c>
      <c r="BG4" s="8"/>
      <c r="BH4" s="9" t="s">
        <v>660</v>
      </c>
      <c r="BI4" s="60" t="s">
        <v>659</v>
      </c>
      <c r="BK4" s="8"/>
      <c r="BL4" s="9" t="s">
        <v>700</v>
      </c>
      <c r="BM4" s="60" t="s">
        <v>697</v>
      </c>
      <c r="BQ4" s="83" t="s">
        <v>712</v>
      </c>
      <c r="BR4" s="83">
        <v>0.128</v>
      </c>
      <c r="BS4" s="84" t="s">
        <v>709</v>
      </c>
      <c r="BT4" s="85">
        <v>36</v>
      </c>
      <c r="BU4" s="86" t="s">
        <v>708</v>
      </c>
      <c r="BV4" s="85">
        <v>1.1000000000000001</v>
      </c>
      <c r="BW4" s="24"/>
    </row>
    <row r="5" spans="1:76" ht="24" x14ac:dyDescent="0.2">
      <c r="A5" s="5" t="s">
        <v>1</v>
      </c>
      <c r="B5" s="5">
        <v>7.4999999999999997E-3</v>
      </c>
      <c r="D5" s="73" t="s">
        <v>668</v>
      </c>
      <c r="E5" s="76">
        <v>3.4689999999999999</v>
      </c>
      <c r="F5" s="76">
        <v>3.4180000000000001</v>
      </c>
      <c r="G5" s="76">
        <v>7.2279999999999998</v>
      </c>
      <c r="H5" s="78">
        <v>5.3019999999999996</v>
      </c>
      <c r="I5" s="76"/>
      <c r="J5" s="75">
        <v>4.42</v>
      </c>
      <c r="K5" s="52"/>
      <c r="L5" s="5" t="s">
        <v>686</v>
      </c>
      <c r="M5" s="6">
        <v>3.6</v>
      </c>
      <c r="N5" s="52"/>
      <c r="O5" s="6" t="s">
        <v>722</v>
      </c>
      <c r="P5" s="6"/>
      <c r="R5" s="1" t="s">
        <v>31</v>
      </c>
      <c r="S5" s="11">
        <f t="shared" ref="S5:S13" si="0">T5*$S$3</f>
        <v>5.7969999999999997</v>
      </c>
      <c r="T5" s="31">
        <f t="shared" ref="T5:T13" si="1">AVERAGE(U5:X5)</f>
        <v>1.1000000000000001</v>
      </c>
      <c r="U5" s="32">
        <v>1.29</v>
      </c>
      <c r="V5" s="32">
        <v>0.95</v>
      </c>
      <c r="W5" s="32">
        <v>1.2</v>
      </c>
      <c r="X5" s="32">
        <v>0.96</v>
      </c>
      <c r="Z5" s="58" t="s">
        <v>171</v>
      </c>
      <c r="AA5" s="59">
        <f>AC5/1000*$S$3</f>
        <v>5.2367989999999995</v>
      </c>
      <c r="AB5" s="3"/>
      <c r="AC5" s="47">
        <v>993.7</v>
      </c>
      <c r="AD5" s="47" t="s">
        <v>172</v>
      </c>
      <c r="AG5" s="17" t="s">
        <v>24</v>
      </c>
      <c r="AH5" s="18">
        <f>AI5*$AH$3</f>
        <v>33.258799770133813</v>
      </c>
      <c r="AI5" s="35">
        <v>75.588181295758673</v>
      </c>
      <c r="AK5" s="25" t="s">
        <v>34</v>
      </c>
      <c r="AL5" s="26">
        <f t="shared" ref="AL5:AL36" si="2">IFERROR(AQ5*$AL$3, "N/A")</f>
        <v>297.24799999999999</v>
      </c>
      <c r="AM5" s="26">
        <f t="shared" ref="AM5:AM36" si="3">IFERROR(AR5*$AL$3, "N/A")</f>
        <v>339.71199999999999</v>
      </c>
      <c r="AN5" s="26" t="str">
        <f t="shared" ref="AN5:AN36" si="4">IFERROR(AS5*$AL$3, "N/A")</f>
        <v>N/A</v>
      </c>
      <c r="AO5" s="26" t="str">
        <f t="shared" ref="AO5:AO36" si="5">IFERROR(AT5*$AL$3, "N/A")</f>
        <v>N/A</v>
      </c>
      <c r="AP5" s="26" t="str">
        <f t="shared" ref="AP5:AP36" si="6">IFERROR(AU5*$AL$3, "N/A")</f>
        <v>N/A</v>
      </c>
      <c r="AQ5" s="36">
        <v>112</v>
      </c>
      <c r="AR5" s="36">
        <v>128</v>
      </c>
      <c r="AS5" s="36" t="s">
        <v>35</v>
      </c>
      <c r="AT5" s="37" t="s">
        <v>35</v>
      </c>
      <c r="AU5" s="37" t="s">
        <v>35</v>
      </c>
      <c r="AW5" s="20" t="s">
        <v>90</v>
      </c>
      <c r="AX5" s="21">
        <v>0.9</v>
      </c>
      <c r="AZ5" s="39" t="s">
        <v>104</v>
      </c>
      <c r="BA5" s="45">
        <f t="shared" ref="BA5:BA44" si="7">BB5*$AL$3</f>
        <v>53.08</v>
      </c>
      <c r="BB5" s="48">
        <v>20</v>
      </c>
      <c r="BD5" s="5" t="s">
        <v>162</v>
      </c>
      <c r="BE5" s="6">
        <v>0.37824999999999998</v>
      </c>
      <c r="BG5" s="8" t="s">
        <v>656</v>
      </c>
      <c r="BH5" s="8">
        <f>BI5/1000*$BH$3</f>
        <v>3.8279999999999998E-3</v>
      </c>
      <c r="BI5" s="61">
        <v>1.32</v>
      </c>
      <c r="BK5" s="79" t="s">
        <v>696</v>
      </c>
      <c r="BL5" s="80">
        <f>BL3*BM5</f>
        <v>0.58879999999999999</v>
      </c>
      <c r="BM5" s="61">
        <v>4.5999999999999996</v>
      </c>
      <c r="BO5" s="8"/>
      <c r="BP5" s="87" t="s">
        <v>716</v>
      </c>
      <c r="BQ5" s="61" t="s">
        <v>715</v>
      </c>
      <c r="BR5" s="61" t="s">
        <v>713</v>
      </c>
      <c r="BS5" s="61" t="s">
        <v>714</v>
      </c>
      <c r="BT5" s="61" t="s">
        <v>710</v>
      </c>
      <c r="BU5" s="61" t="s">
        <v>706</v>
      </c>
      <c r="BV5" s="61" t="s">
        <v>703</v>
      </c>
      <c r="BW5" s="61" t="s">
        <v>717</v>
      </c>
      <c r="BX5" s="61" t="s">
        <v>704</v>
      </c>
    </row>
    <row r="6" spans="1:76" ht="15" x14ac:dyDescent="0.2">
      <c r="A6" s="5" t="s">
        <v>2</v>
      </c>
      <c r="B6" s="5">
        <v>0.05</v>
      </c>
      <c r="D6" s="73" t="s">
        <v>669</v>
      </c>
      <c r="E6" s="76">
        <v>3.1619999999999999</v>
      </c>
      <c r="F6" s="76">
        <v>3.1619999999999999</v>
      </c>
      <c r="G6" s="76">
        <v>7.2279999999999998</v>
      </c>
      <c r="H6" s="78">
        <v>4.33</v>
      </c>
      <c r="I6" s="76">
        <v>6.157</v>
      </c>
      <c r="J6" s="75">
        <v>96.96</v>
      </c>
      <c r="K6" s="52"/>
      <c r="N6" s="52"/>
      <c r="O6" s="6" t="s">
        <v>723</v>
      </c>
      <c r="P6" s="6"/>
      <c r="R6" s="1" t="s">
        <v>32</v>
      </c>
      <c r="S6" s="11">
        <f t="shared" si="0"/>
        <v>1.4756</v>
      </c>
      <c r="T6" s="31">
        <f t="shared" si="1"/>
        <v>0.28000000000000003</v>
      </c>
      <c r="U6" s="32">
        <v>0.28999999999999998</v>
      </c>
      <c r="V6" s="32">
        <v>0.22</v>
      </c>
      <c r="W6" s="32">
        <v>0.31</v>
      </c>
      <c r="X6" s="32">
        <v>0.3</v>
      </c>
      <c r="Z6" s="58" t="s">
        <v>173</v>
      </c>
      <c r="AA6" s="3"/>
      <c r="AB6" s="59">
        <f t="shared" ref="AB6:AB7" si="8">AC6/1000*$S$3</f>
        <v>1.054</v>
      </c>
      <c r="AC6" s="47">
        <v>200</v>
      </c>
      <c r="AD6" s="47" t="s">
        <v>174</v>
      </c>
      <c r="AG6" s="17" t="s">
        <v>25</v>
      </c>
      <c r="AH6" s="18">
        <f t="shared" ref="AH6:AH8" si="9">AI6*$AH$3</f>
        <v>38.701327893768493</v>
      </c>
      <c r="AI6" s="35">
        <v>87.9575633949284</v>
      </c>
      <c r="AK6" s="25" t="s">
        <v>36</v>
      </c>
      <c r="AL6" s="26">
        <f t="shared" si="2"/>
        <v>127.392</v>
      </c>
      <c r="AM6" s="26">
        <f t="shared" si="3"/>
        <v>153.93199999999999</v>
      </c>
      <c r="AN6" s="26">
        <f t="shared" si="4"/>
        <v>135.35399999999998</v>
      </c>
      <c r="AO6" s="26">
        <f t="shared" si="5"/>
        <v>127.392</v>
      </c>
      <c r="AP6" s="26">
        <f t="shared" si="6"/>
        <v>153.93199999999999</v>
      </c>
      <c r="AQ6" s="36">
        <v>48</v>
      </c>
      <c r="AR6" s="36">
        <v>58</v>
      </c>
      <c r="AS6" s="36">
        <v>51</v>
      </c>
      <c r="AT6" s="37">
        <v>48</v>
      </c>
      <c r="AU6" s="37">
        <v>58</v>
      </c>
      <c r="AW6" s="20" t="s">
        <v>91</v>
      </c>
      <c r="AX6" s="21">
        <v>0.9</v>
      </c>
      <c r="AZ6" s="40" t="s">
        <v>105</v>
      </c>
      <c r="BA6" s="45">
        <f t="shared" si="7"/>
        <v>31.847999999999999</v>
      </c>
      <c r="BB6" s="47">
        <v>12</v>
      </c>
      <c r="BG6" s="8" t="s">
        <v>657</v>
      </c>
      <c r="BH6" s="8">
        <f>BI6/1000*$BH$3</f>
        <v>2.7839999999999996E-3</v>
      </c>
      <c r="BI6" s="61">
        <v>0.96</v>
      </c>
      <c r="BO6" s="8" t="s">
        <v>702</v>
      </c>
      <c r="BP6" s="88">
        <f>BQ6+BS6</f>
        <v>4.8115116168788805E-3</v>
      </c>
      <c r="BQ6" s="89">
        <f>BR6*BR$4</f>
        <v>1.4067497121169751E-3</v>
      </c>
      <c r="BR6" s="89">
        <f>BR$2*BU6/BR$3</f>
        <v>1.0990232125913867E-2</v>
      </c>
      <c r="BS6" s="89">
        <f>BT6*BT$3</f>
        <v>3.4047619047619052E-3</v>
      </c>
      <c r="BT6" s="89">
        <f>(BV$4*BU6)/BT$4</f>
        <v>1.0073260073260074E-3</v>
      </c>
      <c r="BU6" s="89">
        <f>BV6/BW6</f>
        <v>3.2967032967032968E-2</v>
      </c>
      <c r="BV6" s="61">
        <v>3</v>
      </c>
      <c r="BW6" s="61">
        <v>91</v>
      </c>
      <c r="BX6" s="61" t="s">
        <v>705</v>
      </c>
    </row>
    <row r="7" spans="1:76" ht="15" x14ac:dyDescent="0.2">
      <c r="A7" s="5" t="s">
        <v>3</v>
      </c>
      <c r="B7" s="5">
        <v>298</v>
      </c>
      <c r="D7" s="73" t="s">
        <v>670</v>
      </c>
      <c r="E7" s="76">
        <v>3.5270000000000001</v>
      </c>
      <c r="F7" s="76">
        <v>3.5270000000000001</v>
      </c>
      <c r="G7" s="76">
        <v>7.2279999999999998</v>
      </c>
      <c r="H7" s="78"/>
      <c r="I7" s="76">
        <v>2.6890000000000001</v>
      </c>
      <c r="J7" s="75">
        <v>12.04</v>
      </c>
      <c r="L7" s="52"/>
      <c r="M7" s="9" t="s">
        <v>688</v>
      </c>
      <c r="O7" s="6" t="s">
        <v>724</v>
      </c>
      <c r="P7" s="8"/>
      <c r="R7" s="1" t="s">
        <v>8</v>
      </c>
      <c r="S7" s="11">
        <f t="shared" si="0"/>
        <v>3.6231249999999999</v>
      </c>
      <c r="T7" s="31">
        <f t="shared" si="1"/>
        <v>0.6875</v>
      </c>
      <c r="U7" s="32">
        <v>0.82</v>
      </c>
      <c r="V7" s="32">
        <v>0.65</v>
      </c>
      <c r="W7" s="32">
        <v>0.65</v>
      </c>
      <c r="X7" s="32">
        <v>0.63</v>
      </c>
      <c r="Z7" s="58" t="s">
        <v>175</v>
      </c>
      <c r="AA7" s="3"/>
      <c r="AB7" s="59">
        <f t="shared" si="8"/>
        <v>3.9103399999999997</v>
      </c>
      <c r="AC7" s="47">
        <v>742</v>
      </c>
      <c r="AD7" s="47" t="s">
        <v>174</v>
      </c>
      <c r="AG7" s="17" t="s">
        <v>26</v>
      </c>
      <c r="AH7" s="18">
        <f t="shared" si="9"/>
        <v>35.952852140536351</v>
      </c>
      <c r="AI7" s="35">
        <v>81.711027592128076</v>
      </c>
      <c r="AK7" s="25" t="s">
        <v>37</v>
      </c>
      <c r="AL7" s="26">
        <f t="shared" si="2"/>
        <v>360.94399999999996</v>
      </c>
      <c r="AM7" s="26">
        <f t="shared" si="3"/>
        <v>451.18</v>
      </c>
      <c r="AN7" s="26">
        <f t="shared" si="4"/>
        <v>406.06200000000001</v>
      </c>
      <c r="AO7" s="26">
        <f t="shared" si="5"/>
        <v>360.94399999999996</v>
      </c>
      <c r="AP7" s="26">
        <f t="shared" si="6"/>
        <v>451.18</v>
      </c>
      <c r="AQ7" s="36">
        <v>136</v>
      </c>
      <c r="AR7" s="36">
        <v>170</v>
      </c>
      <c r="AS7" s="36">
        <v>153</v>
      </c>
      <c r="AT7" s="37">
        <v>136</v>
      </c>
      <c r="AU7" s="37">
        <v>170</v>
      </c>
      <c r="AW7" s="20" t="s">
        <v>92</v>
      </c>
      <c r="AX7" s="21">
        <v>0.9</v>
      </c>
      <c r="AZ7" s="39" t="s">
        <v>106</v>
      </c>
      <c r="BA7" s="45">
        <f t="shared" si="7"/>
        <v>15.6586</v>
      </c>
      <c r="BB7" s="47">
        <v>5.9</v>
      </c>
    </row>
    <row r="8" spans="1:76" ht="15" x14ac:dyDescent="0.2">
      <c r="D8" s="73" t="s">
        <v>671</v>
      </c>
      <c r="E8" s="76">
        <v>3.528</v>
      </c>
      <c r="F8" s="76">
        <v>3.5019999999999998</v>
      </c>
      <c r="G8" s="76">
        <v>3.996</v>
      </c>
      <c r="H8" s="78">
        <v>3.984</v>
      </c>
      <c r="I8" s="76"/>
      <c r="J8" s="75">
        <v>0.45</v>
      </c>
      <c r="K8" s="52"/>
      <c r="L8" s="5" t="s">
        <v>687</v>
      </c>
      <c r="M8" s="6">
        <v>0.7</v>
      </c>
      <c r="N8" s="52"/>
      <c r="O8" s="52"/>
      <c r="P8" s="52"/>
      <c r="R8" s="1" t="s">
        <v>33</v>
      </c>
      <c r="S8" s="11">
        <f t="shared" si="0"/>
        <v>3.9656750000000001</v>
      </c>
      <c r="T8" s="31">
        <f t="shared" si="1"/>
        <v>0.75250000000000006</v>
      </c>
      <c r="U8" s="32">
        <v>0.82</v>
      </c>
      <c r="V8" s="32">
        <v>0.7</v>
      </c>
      <c r="W8" s="32">
        <v>0.76</v>
      </c>
      <c r="X8" s="32">
        <v>0.73</v>
      </c>
      <c r="Z8" s="58" t="s">
        <v>176</v>
      </c>
      <c r="AA8" s="59">
        <f>AC8/1000*$S$3</f>
        <v>4.2686999999999999</v>
      </c>
      <c r="AB8" s="3"/>
      <c r="AC8" s="47">
        <v>810</v>
      </c>
      <c r="AD8" s="47" t="s">
        <v>172</v>
      </c>
      <c r="AG8" s="17" t="s">
        <v>27</v>
      </c>
      <c r="AH8" s="18">
        <f t="shared" si="9"/>
        <v>22.841009427121097</v>
      </c>
      <c r="AI8" s="35">
        <v>51.91138506163886</v>
      </c>
      <c r="AK8" s="25" t="s">
        <v>38</v>
      </c>
      <c r="AL8" s="26">
        <f t="shared" si="2"/>
        <v>440.56399999999996</v>
      </c>
      <c r="AM8" s="26">
        <f t="shared" si="3"/>
        <v>533.45399999999995</v>
      </c>
      <c r="AN8" s="26">
        <f t="shared" si="4"/>
        <v>498.952</v>
      </c>
      <c r="AO8" s="26">
        <f t="shared" si="5"/>
        <v>440.56399999999996</v>
      </c>
      <c r="AP8" s="26">
        <f t="shared" si="6"/>
        <v>533.45399999999995</v>
      </c>
      <c r="AQ8" s="36">
        <v>166</v>
      </c>
      <c r="AR8" s="36">
        <v>201</v>
      </c>
      <c r="AS8" s="36">
        <v>188</v>
      </c>
      <c r="AT8" s="37">
        <v>166</v>
      </c>
      <c r="AU8" s="37">
        <v>201</v>
      </c>
      <c r="AW8" s="20" t="s">
        <v>93</v>
      </c>
      <c r="AX8" s="21">
        <v>0.9</v>
      </c>
      <c r="AZ8" s="39" t="s">
        <v>107</v>
      </c>
      <c r="BA8" s="45">
        <f t="shared" si="7"/>
        <v>20.7012</v>
      </c>
      <c r="BB8" s="47">
        <v>7.8</v>
      </c>
      <c r="BG8" s="62" t="s">
        <v>662</v>
      </c>
    </row>
    <row r="9" spans="1:76" ht="15" x14ac:dyDescent="0.2">
      <c r="D9" s="73" t="s">
        <v>672</v>
      </c>
      <c r="E9" s="76">
        <v>3.67</v>
      </c>
      <c r="F9" s="76">
        <v>3.5190000000000001</v>
      </c>
      <c r="G9" s="76">
        <v>7.3369999999999997</v>
      </c>
      <c r="H9" s="78"/>
      <c r="I9" s="76"/>
      <c r="J9" s="75">
        <v>7.59</v>
      </c>
      <c r="R9" s="1" t="s">
        <v>9</v>
      </c>
      <c r="S9" s="11">
        <f t="shared" si="0"/>
        <v>14.914099999999999</v>
      </c>
      <c r="T9" s="31">
        <f t="shared" si="1"/>
        <v>2.83</v>
      </c>
      <c r="U9" s="32">
        <v>3.45</v>
      </c>
      <c r="V9" s="32">
        <v>2.17</v>
      </c>
      <c r="W9" s="32">
        <v>3.02</v>
      </c>
      <c r="X9" s="32">
        <v>2.68</v>
      </c>
      <c r="Z9" s="58" t="s">
        <v>177</v>
      </c>
      <c r="AA9" s="59">
        <f>AC9/1000*$S$3</f>
        <v>0.52700000000000002</v>
      </c>
      <c r="AB9" s="3"/>
      <c r="AC9" s="47">
        <v>100</v>
      </c>
      <c r="AD9" s="47" t="s">
        <v>172</v>
      </c>
      <c r="AK9" s="25" t="s">
        <v>39</v>
      </c>
      <c r="AL9" s="26">
        <f t="shared" si="2"/>
        <v>122.084</v>
      </c>
      <c r="AM9" s="26">
        <f t="shared" si="3"/>
        <v>148.624</v>
      </c>
      <c r="AN9" s="26" t="str">
        <f t="shared" si="4"/>
        <v>N/A</v>
      </c>
      <c r="AO9" s="26">
        <f t="shared" si="5"/>
        <v>122.084</v>
      </c>
      <c r="AP9" s="26">
        <f t="shared" si="6"/>
        <v>148.624</v>
      </c>
      <c r="AQ9" s="36">
        <v>46</v>
      </c>
      <c r="AR9" s="36">
        <v>56</v>
      </c>
      <c r="AS9" s="36" t="s">
        <v>35</v>
      </c>
      <c r="AT9" s="37">
        <v>46</v>
      </c>
      <c r="AU9" s="37">
        <v>56</v>
      </c>
      <c r="AW9" s="20" t="s">
        <v>94</v>
      </c>
      <c r="AX9" s="21">
        <v>1</v>
      </c>
      <c r="AZ9" s="39" t="s">
        <v>108</v>
      </c>
      <c r="BA9" s="45">
        <f t="shared" si="7"/>
        <v>21.231999999999999</v>
      </c>
      <c r="BB9" s="47">
        <v>8</v>
      </c>
      <c r="BG9" s="62" t="s">
        <v>663</v>
      </c>
    </row>
    <row r="10" spans="1:76" ht="15" x14ac:dyDescent="0.2">
      <c r="D10" s="73" t="s">
        <v>673</v>
      </c>
      <c r="E10" s="76">
        <v>3.67</v>
      </c>
      <c r="F10" s="76">
        <v>3.5190000000000001</v>
      </c>
      <c r="G10" s="76">
        <v>7.3369999999999997</v>
      </c>
      <c r="H10" s="78">
        <v>5.4459999999999997</v>
      </c>
      <c r="I10" s="76">
        <v>6.149</v>
      </c>
      <c r="J10" s="75">
        <v>0.17</v>
      </c>
      <c r="K10" s="66"/>
      <c r="L10" s="66"/>
      <c r="M10" s="66"/>
      <c r="R10" s="1" t="s">
        <v>10</v>
      </c>
      <c r="S10" s="11">
        <f t="shared" si="0"/>
        <v>14.176299999999999</v>
      </c>
      <c r="T10" s="31">
        <f t="shared" si="1"/>
        <v>2.69</v>
      </c>
      <c r="U10" s="32">
        <v>2.64</v>
      </c>
      <c r="V10" s="32">
        <v>2.57</v>
      </c>
      <c r="W10" s="32">
        <v>2.73</v>
      </c>
      <c r="X10" s="32">
        <v>2.82</v>
      </c>
      <c r="Z10" s="58" t="s">
        <v>178</v>
      </c>
      <c r="AA10" s="59">
        <f>AC10/1000*$S$3</f>
        <v>0.52700000000000002</v>
      </c>
      <c r="AB10" s="3"/>
      <c r="AC10" s="47">
        <v>100</v>
      </c>
      <c r="AD10" s="47" t="s">
        <v>172</v>
      </c>
      <c r="AK10" s="25" t="s">
        <v>40</v>
      </c>
      <c r="AL10" s="26">
        <f t="shared" si="2"/>
        <v>257.43799999999999</v>
      </c>
      <c r="AM10" s="26">
        <f t="shared" si="3"/>
        <v>286.63200000000001</v>
      </c>
      <c r="AN10" s="26" t="str">
        <f t="shared" si="4"/>
        <v>N/A</v>
      </c>
      <c r="AO10" s="26">
        <f t="shared" si="5"/>
        <v>257.43799999999999</v>
      </c>
      <c r="AP10" s="26">
        <f t="shared" si="6"/>
        <v>286.63200000000001</v>
      </c>
      <c r="AQ10" s="36">
        <v>97</v>
      </c>
      <c r="AR10" s="36">
        <v>108</v>
      </c>
      <c r="AS10" s="36" t="s">
        <v>35</v>
      </c>
      <c r="AT10" s="37">
        <v>97</v>
      </c>
      <c r="AU10" s="37">
        <v>108</v>
      </c>
      <c r="AW10" s="20" t="s">
        <v>95</v>
      </c>
      <c r="AX10" s="21">
        <v>1</v>
      </c>
      <c r="AZ10" s="39" t="s">
        <v>109</v>
      </c>
      <c r="BA10" s="45">
        <f t="shared" si="7"/>
        <v>10.616</v>
      </c>
      <c r="BB10" s="47">
        <v>4</v>
      </c>
    </row>
    <row r="11" spans="1:76" ht="15" x14ac:dyDescent="0.2">
      <c r="D11" s="73" t="s">
        <v>674</v>
      </c>
      <c r="E11" s="76">
        <v>2.7240000000000002</v>
      </c>
      <c r="F11" s="76">
        <v>2.681</v>
      </c>
      <c r="G11" s="76">
        <v>3.2570000000000001</v>
      </c>
      <c r="H11" s="78"/>
      <c r="I11" s="76"/>
      <c r="J11" s="75">
        <v>9.25</v>
      </c>
      <c r="K11" s="64"/>
      <c r="L11" s="64"/>
      <c r="M11" s="64"/>
      <c r="O11" s="7"/>
      <c r="P11" s="7"/>
      <c r="R11" s="1" t="s">
        <v>11</v>
      </c>
      <c r="S11" s="11">
        <f t="shared" si="0"/>
        <v>4.2028249999999989</v>
      </c>
      <c r="T11" s="31">
        <f t="shared" si="1"/>
        <v>0.79749999999999988</v>
      </c>
      <c r="U11" s="32">
        <v>0.89</v>
      </c>
      <c r="V11" s="32">
        <v>0.72</v>
      </c>
      <c r="W11" s="32">
        <v>0.82</v>
      </c>
      <c r="X11" s="32">
        <v>0.76</v>
      </c>
      <c r="Z11" s="58" t="s">
        <v>179</v>
      </c>
      <c r="AA11" s="59">
        <f>AC11/1000*$S$3</f>
        <v>2.5295999999999998</v>
      </c>
      <c r="AB11" s="3"/>
      <c r="AC11" s="47">
        <v>480</v>
      </c>
      <c r="AD11" s="47" t="s">
        <v>172</v>
      </c>
      <c r="AK11" s="25" t="s">
        <v>41</v>
      </c>
      <c r="AL11" s="26">
        <f t="shared" si="2"/>
        <v>307.86399999999998</v>
      </c>
      <c r="AM11" s="26">
        <f t="shared" si="3"/>
        <v>363.59800000000001</v>
      </c>
      <c r="AN11" s="26" t="str">
        <f t="shared" si="4"/>
        <v>N/A</v>
      </c>
      <c r="AO11" s="26">
        <f t="shared" si="5"/>
        <v>278.67</v>
      </c>
      <c r="AP11" s="26">
        <f t="shared" si="6"/>
        <v>334.404</v>
      </c>
      <c r="AQ11" s="36">
        <v>116</v>
      </c>
      <c r="AR11" s="36">
        <v>137</v>
      </c>
      <c r="AS11" s="36" t="s">
        <v>35</v>
      </c>
      <c r="AT11" s="37">
        <v>105</v>
      </c>
      <c r="AU11" s="37">
        <v>126</v>
      </c>
      <c r="AW11" s="20" t="s">
        <v>96</v>
      </c>
      <c r="AX11" s="21">
        <v>1.1000000000000001</v>
      </c>
      <c r="AZ11" s="39" t="s">
        <v>110</v>
      </c>
      <c r="BA11" s="45">
        <f t="shared" si="7"/>
        <v>12.208399999999999</v>
      </c>
      <c r="BB11" s="47">
        <v>4.5999999999999996</v>
      </c>
    </row>
    <row r="12" spans="1:76" ht="15" x14ac:dyDescent="0.2">
      <c r="D12" s="73" t="s">
        <v>675</v>
      </c>
      <c r="E12" s="76">
        <v>3.1619999999999999</v>
      </c>
      <c r="F12" s="76">
        <v>3.0649999999999999</v>
      </c>
      <c r="G12" s="76">
        <v>5.327</v>
      </c>
      <c r="H12" s="78">
        <v>5.45</v>
      </c>
      <c r="I12" s="76">
        <v>1.7330000000000001</v>
      </c>
      <c r="J12" s="75">
        <v>12.47</v>
      </c>
      <c r="K12" s="67"/>
      <c r="L12" s="67"/>
      <c r="M12" s="67"/>
      <c r="R12" s="1" t="s">
        <v>12</v>
      </c>
      <c r="S12" s="11">
        <f t="shared" si="0"/>
        <v>0.96177499999999994</v>
      </c>
      <c r="T12" s="31">
        <f t="shared" si="1"/>
        <v>0.1825</v>
      </c>
      <c r="U12" s="32">
        <v>0.19</v>
      </c>
      <c r="V12" s="32">
        <v>0.15</v>
      </c>
      <c r="W12" s="32">
        <v>0.19</v>
      </c>
      <c r="X12" s="32">
        <v>0.2</v>
      </c>
      <c r="Z12" s="58" t="s">
        <v>180</v>
      </c>
      <c r="AA12" s="3"/>
      <c r="AB12" s="59">
        <f t="shared" ref="AB12:AB13" si="10">AC12/1000*$S$3</f>
        <v>0.12753399999999998</v>
      </c>
      <c r="AC12" s="47">
        <v>24.2</v>
      </c>
      <c r="AD12" s="47" t="s">
        <v>174</v>
      </c>
      <c r="AK12" s="25" t="s">
        <v>42</v>
      </c>
      <c r="AL12" s="26">
        <f t="shared" si="2"/>
        <v>29.193999999999999</v>
      </c>
      <c r="AM12" s="26" t="str">
        <f t="shared" si="3"/>
        <v>N/A</v>
      </c>
      <c r="AN12" s="26">
        <f t="shared" si="4"/>
        <v>10.616</v>
      </c>
      <c r="AO12" s="26">
        <f t="shared" si="5"/>
        <v>29.193999999999999</v>
      </c>
      <c r="AP12" s="26" t="str">
        <f t="shared" si="6"/>
        <v>N/A</v>
      </c>
      <c r="AQ12" s="36">
        <v>11</v>
      </c>
      <c r="AR12" s="36" t="s">
        <v>35</v>
      </c>
      <c r="AS12" s="36">
        <v>4</v>
      </c>
      <c r="AT12" s="37">
        <v>11</v>
      </c>
      <c r="AU12" s="37" t="s">
        <v>35</v>
      </c>
      <c r="AW12" s="20" t="s">
        <v>97</v>
      </c>
      <c r="AX12" s="21">
        <v>1.1000000000000001</v>
      </c>
      <c r="AZ12" s="39" t="s">
        <v>111</v>
      </c>
      <c r="BA12" s="45">
        <f t="shared" si="7"/>
        <v>84.927999999999997</v>
      </c>
      <c r="BB12" s="47">
        <v>32</v>
      </c>
    </row>
    <row r="13" spans="1:76" ht="15" x14ac:dyDescent="0.2">
      <c r="D13" s="73" t="s">
        <v>676</v>
      </c>
      <c r="E13" s="76">
        <v>2.8319999999999999</v>
      </c>
      <c r="F13" s="76">
        <v>2.7890000000000001</v>
      </c>
      <c r="G13" s="76">
        <v>3.2480000000000002</v>
      </c>
      <c r="H13" s="76"/>
      <c r="I13" s="76"/>
      <c r="J13" s="75">
        <v>7.66</v>
      </c>
      <c r="K13" s="65"/>
      <c r="L13" s="65"/>
      <c r="M13" s="65"/>
      <c r="R13" s="1" t="s">
        <v>13</v>
      </c>
      <c r="S13" s="11">
        <f t="shared" si="0"/>
        <v>1.3174999999999999E-2</v>
      </c>
      <c r="T13" s="31">
        <f t="shared" si="1"/>
        <v>2.5000000000000001E-3</v>
      </c>
      <c r="U13" s="32">
        <v>0.01</v>
      </c>
      <c r="V13" s="32">
        <v>0</v>
      </c>
      <c r="W13" s="32">
        <v>0</v>
      </c>
      <c r="X13" s="32">
        <v>0</v>
      </c>
      <c r="Z13" s="58" t="s">
        <v>181</v>
      </c>
      <c r="AA13" s="3"/>
      <c r="AB13" s="59">
        <f t="shared" si="10"/>
        <v>4.4794999999999998</v>
      </c>
      <c r="AC13" s="47">
        <v>850</v>
      </c>
      <c r="AD13" s="47" t="s">
        <v>174</v>
      </c>
      <c r="AK13" s="25" t="s">
        <v>43</v>
      </c>
      <c r="AL13" s="26">
        <f t="shared" si="2"/>
        <v>13.27</v>
      </c>
      <c r="AM13" s="26" t="str">
        <f t="shared" si="3"/>
        <v>N/A</v>
      </c>
      <c r="AN13" s="26" t="str">
        <f t="shared" si="4"/>
        <v>N/A</v>
      </c>
      <c r="AO13" s="26">
        <f t="shared" si="5"/>
        <v>13.27</v>
      </c>
      <c r="AP13" s="26" t="str">
        <f t="shared" si="6"/>
        <v>N/A</v>
      </c>
      <c r="AQ13" s="36">
        <v>5</v>
      </c>
      <c r="AR13" s="36" t="s">
        <v>35</v>
      </c>
      <c r="AS13" s="36" t="s">
        <v>35</v>
      </c>
      <c r="AT13" s="37">
        <v>5</v>
      </c>
      <c r="AU13" s="37" t="s">
        <v>35</v>
      </c>
      <c r="AW13" s="20" t="s">
        <v>98</v>
      </c>
      <c r="AX13" s="21">
        <v>1.1000000000000001</v>
      </c>
      <c r="AZ13" s="39" t="s">
        <v>112</v>
      </c>
      <c r="BA13" s="45">
        <f t="shared" si="7"/>
        <v>24.151399999999999</v>
      </c>
      <c r="BB13" s="47">
        <v>9.1</v>
      </c>
    </row>
    <row r="14" spans="1:76" ht="15" x14ac:dyDescent="0.2">
      <c r="D14" s="73" t="s">
        <v>677</v>
      </c>
      <c r="E14" s="76">
        <v>2.8319999999999999</v>
      </c>
      <c r="F14" s="76">
        <v>2.7890000000000001</v>
      </c>
      <c r="G14" s="76">
        <v>3.2480000000000002</v>
      </c>
      <c r="H14" s="76"/>
      <c r="I14" s="76"/>
      <c r="J14" s="75">
        <v>22.79</v>
      </c>
      <c r="K14" s="65"/>
      <c r="L14" s="65"/>
      <c r="M14" s="65"/>
      <c r="T14"/>
      <c r="U14"/>
      <c r="V14"/>
      <c r="W14"/>
      <c r="X14"/>
      <c r="Z14" s="58" t="s">
        <v>182</v>
      </c>
      <c r="AA14" s="59">
        <f>AC14/1000*$S$3</f>
        <v>0.10539999999999999</v>
      </c>
      <c r="AB14" s="3"/>
      <c r="AC14" s="47">
        <v>20</v>
      </c>
      <c r="AD14" s="47" t="s">
        <v>172</v>
      </c>
      <c r="AK14" s="25" t="s">
        <v>44</v>
      </c>
      <c r="AL14" s="26">
        <f t="shared" si="2"/>
        <v>21.231999999999999</v>
      </c>
      <c r="AM14" s="26" t="str">
        <f t="shared" si="3"/>
        <v>N/A</v>
      </c>
      <c r="AN14" s="26" t="str">
        <f t="shared" si="4"/>
        <v>N/A</v>
      </c>
      <c r="AO14" s="26">
        <f t="shared" si="5"/>
        <v>21.231999999999999</v>
      </c>
      <c r="AP14" s="26" t="str">
        <f t="shared" si="6"/>
        <v>N/A</v>
      </c>
      <c r="AQ14" s="36">
        <v>8</v>
      </c>
      <c r="AR14" s="36" t="s">
        <v>35</v>
      </c>
      <c r="AS14" s="36" t="s">
        <v>35</v>
      </c>
      <c r="AT14" s="37">
        <v>8</v>
      </c>
      <c r="AU14" s="37" t="s">
        <v>35</v>
      </c>
      <c r="AW14" s="20" t="s">
        <v>99</v>
      </c>
      <c r="AX14" s="21">
        <v>1</v>
      </c>
      <c r="AZ14" s="39" t="s">
        <v>113</v>
      </c>
      <c r="BA14" s="45">
        <f t="shared" si="7"/>
        <v>43.260199999999998</v>
      </c>
      <c r="BB14" s="47">
        <v>16.3</v>
      </c>
    </row>
    <row r="15" spans="1:76" ht="15" x14ac:dyDescent="0.2">
      <c r="D15" s="73" t="s">
        <v>678</v>
      </c>
      <c r="E15" s="76">
        <v>3.1970000000000001</v>
      </c>
      <c r="F15" s="76">
        <v>3.1</v>
      </c>
      <c r="G15" s="76">
        <v>5.2969999999999997</v>
      </c>
      <c r="H15" s="76"/>
      <c r="I15" s="76"/>
      <c r="J15" s="75">
        <v>54.77</v>
      </c>
      <c r="K15" s="65"/>
      <c r="L15" s="65"/>
      <c r="M15" s="65"/>
      <c r="T15"/>
      <c r="U15"/>
      <c r="V15"/>
      <c r="W15"/>
      <c r="X15"/>
      <c r="Z15" s="58" t="s">
        <v>183</v>
      </c>
      <c r="AA15" s="59">
        <f>AC15/1000*$S$3</f>
        <v>2.0447599999999997</v>
      </c>
      <c r="AB15" s="3"/>
      <c r="AC15" s="47">
        <v>388</v>
      </c>
      <c r="AD15" s="47" t="s">
        <v>172</v>
      </c>
      <c r="AK15" s="25" t="s">
        <v>45</v>
      </c>
      <c r="AL15" s="26">
        <f t="shared" si="2"/>
        <v>180.47199999999998</v>
      </c>
      <c r="AM15" s="26">
        <f t="shared" si="3"/>
        <v>217.62799999999999</v>
      </c>
      <c r="AN15" s="26" t="str">
        <f t="shared" si="4"/>
        <v>N/A</v>
      </c>
      <c r="AO15" s="26">
        <f t="shared" si="5"/>
        <v>180.47199999999998</v>
      </c>
      <c r="AP15" s="26">
        <f t="shared" si="6"/>
        <v>217.62799999999999</v>
      </c>
      <c r="AQ15" s="36">
        <v>68</v>
      </c>
      <c r="AR15" s="36">
        <v>82</v>
      </c>
      <c r="AS15" s="36" t="s">
        <v>35</v>
      </c>
      <c r="AT15" s="37">
        <v>68</v>
      </c>
      <c r="AU15" s="37">
        <v>82</v>
      </c>
      <c r="AW15" s="22" t="s">
        <v>100</v>
      </c>
      <c r="AX15" s="23">
        <v>1.1000000000000001</v>
      </c>
      <c r="AZ15" s="39" t="s">
        <v>114</v>
      </c>
      <c r="BA15" s="45">
        <f t="shared" si="7"/>
        <v>15.923999999999999</v>
      </c>
      <c r="BB15" s="47">
        <v>6</v>
      </c>
    </row>
    <row r="16" spans="1:76" ht="15" x14ac:dyDescent="0.2">
      <c r="D16" s="73" t="s">
        <v>679</v>
      </c>
      <c r="E16" s="76">
        <v>3.1970000000000001</v>
      </c>
      <c r="F16" s="76">
        <v>3.1</v>
      </c>
      <c r="G16" s="76">
        <v>5.2969999999999997</v>
      </c>
      <c r="H16" s="76"/>
      <c r="I16" s="76"/>
      <c r="J16" s="75">
        <v>1.35</v>
      </c>
      <c r="K16" s="65"/>
      <c r="L16" s="65"/>
      <c r="M16" s="65"/>
      <c r="T16"/>
      <c r="U16"/>
      <c r="V16"/>
      <c r="W16"/>
      <c r="X16"/>
      <c r="Z16" s="58" t="s">
        <v>184</v>
      </c>
      <c r="AA16" s="3"/>
      <c r="AB16" s="59">
        <f t="shared" ref="AB16:AB18" si="11">AC16/1000*$S$3</f>
        <v>4.2160000000000002</v>
      </c>
      <c r="AC16" s="47">
        <v>800</v>
      </c>
      <c r="AD16" s="47" t="s">
        <v>174</v>
      </c>
      <c r="AK16" s="25" t="s">
        <v>46</v>
      </c>
      <c r="AL16" s="26">
        <f t="shared" si="2"/>
        <v>249.476</v>
      </c>
      <c r="AM16" s="26">
        <f t="shared" si="3"/>
        <v>291.94</v>
      </c>
      <c r="AN16" s="26">
        <f t="shared" si="4"/>
        <v>268.05399999999997</v>
      </c>
      <c r="AO16" s="26">
        <f t="shared" si="5"/>
        <v>185.78</v>
      </c>
      <c r="AP16" s="26">
        <f t="shared" si="6"/>
        <v>228.244</v>
      </c>
      <c r="AQ16" s="36">
        <v>94</v>
      </c>
      <c r="AR16" s="36">
        <v>110</v>
      </c>
      <c r="AS16" s="36">
        <v>101</v>
      </c>
      <c r="AT16" s="37">
        <v>70</v>
      </c>
      <c r="AU16" s="37">
        <v>86</v>
      </c>
      <c r="AZ16" s="39" t="s">
        <v>721</v>
      </c>
      <c r="BA16" s="45">
        <f t="shared" si="7"/>
        <v>40.340799999999994</v>
      </c>
      <c r="BB16" s="47">
        <v>15.2</v>
      </c>
    </row>
    <row r="17" spans="4:54" ht="15" x14ac:dyDescent="0.2">
      <c r="D17" s="73" t="s">
        <v>680</v>
      </c>
      <c r="E17" s="76">
        <v>3.1970000000000001</v>
      </c>
      <c r="F17" s="76">
        <v>3.1</v>
      </c>
      <c r="G17" s="76">
        <v>5.2969999999999997</v>
      </c>
      <c r="H17" s="76"/>
      <c r="I17" s="76"/>
      <c r="J17" s="75">
        <v>6.4</v>
      </c>
      <c r="K17" s="65"/>
      <c r="L17" s="65"/>
      <c r="M17" s="65"/>
      <c r="T17"/>
      <c r="U17"/>
      <c r="V17"/>
      <c r="W17"/>
      <c r="X17"/>
      <c r="Z17" s="58" t="s">
        <v>185</v>
      </c>
      <c r="AA17" s="3"/>
      <c r="AB17" s="59">
        <f t="shared" si="11"/>
        <v>3.4781999999999997</v>
      </c>
      <c r="AC17" s="47">
        <v>660</v>
      </c>
      <c r="AD17" s="47" t="s">
        <v>174</v>
      </c>
      <c r="AK17" s="25" t="s">
        <v>47</v>
      </c>
      <c r="AL17" s="26">
        <f t="shared" si="2"/>
        <v>265.39999999999998</v>
      </c>
      <c r="AM17" s="26">
        <f t="shared" si="3"/>
        <v>291.94</v>
      </c>
      <c r="AN17" s="26" t="str">
        <f t="shared" si="4"/>
        <v>N/A</v>
      </c>
      <c r="AO17" s="26">
        <f t="shared" si="5"/>
        <v>201.70400000000001</v>
      </c>
      <c r="AP17" s="26">
        <f t="shared" si="6"/>
        <v>228.244</v>
      </c>
      <c r="AQ17" s="36">
        <v>100</v>
      </c>
      <c r="AR17" s="36">
        <v>110</v>
      </c>
      <c r="AS17" s="36" t="s">
        <v>35</v>
      </c>
      <c r="AT17" s="37">
        <v>76</v>
      </c>
      <c r="AU17" s="37">
        <v>86</v>
      </c>
      <c r="AZ17" s="39" t="s">
        <v>116</v>
      </c>
      <c r="BA17" s="45">
        <f t="shared" si="7"/>
        <v>47.771999999999998</v>
      </c>
      <c r="BB17" s="47">
        <v>18</v>
      </c>
    </row>
    <row r="18" spans="4:54" ht="15" x14ac:dyDescent="0.2">
      <c r="D18" s="73" t="s">
        <v>681</v>
      </c>
      <c r="E18" s="76">
        <v>3.1970000000000001</v>
      </c>
      <c r="F18" s="76">
        <v>3.1</v>
      </c>
      <c r="G18" s="76">
        <v>5.2969999999999997</v>
      </c>
      <c r="H18" s="3"/>
      <c r="I18" s="3"/>
      <c r="J18" s="75">
        <v>1.5</v>
      </c>
      <c r="K18" s="65"/>
      <c r="L18" s="65"/>
      <c r="M18" s="65"/>
      <c r="T18"/>
      <c r="U18"/>
      <c r="V18"/>
      <c r="W18"/>
      <c r="X18"/>
      <c r="Z18" s="58" t="s">
        <v>186</v>
      </c>
      <c r="AA18" s="3"/>
      <c r="AB18" s="59">
        <f t="shared" si="11"/>
        <v>1.054</v>
      </c>
      <c r="AC18" s="47">
        <v>200</v>
      </c>
      <c r="AD18" s="47" t="s">
        <v>174</v>
      </c>
      <c r="AK18" s="25" t="s">
        <v>48</v>
      </c>
      <c r="AL18" s="26">
        <f t="shared" si="2"/>
        <v>185.78</v>
      </c>
      <c r="AM18" s="26">
        <f t="shared" si="3"/>
        <v>228.244</v>
      </c>
      <c r="AN18" s="26" t="str">
        <f t="shared" si="4"/>
        <v>N/A</v>
      </c>
      <c r="AO18" s="26">
        <f t="shared" si="5"/>
        <v>119.42999999999999</v>
      </c>
      <c r="AP18" s="26">
        <f t="shared" si="6"/>
        <v>161.89400000000001</v>
      </c>
      <c r="AQ18" s="36">
        <v>70</v>
      </c>
      <c r="AR18" s="36">
        <v>86</v>
      </c>
      <c r="AS18" s="36" t="s">
        <v>35</v>
      </c>
      <c r="AT18" s="37">
        <v>45</v>
      </c>
      <c r="AU18" s="37">
        <v>61</v>
      </c>
      <c r="AZ18" s="39" t="s">
        <v>117</v>
      </c>
      <c r="BA18" s="45">
        <f t="shared" si="7"/>
        <v>26.54</v>
      </c>
      <c r="BB18" s="47">
        <v>10</v>
      </c>
    </row>
    <row r="19" spans="4:54" ht="15" x14ac:dyDescent="0.2">
      <c r="K19" s="65"/>
      <c r="L19" s="65"/>
      <c r="M19" s="65"/>
      <c r="Z19" s="58" t="s">
        <v>187</v>
      </c>
      <c r="AA19" s="59">
        <f>AC19/1000*$S$3</f>
        <v>1.3174999999999999</v>
      </c>
      <c r="AB19" s="3"/>
      <c r="AC19" s="47">
        <v>250</v>
      </c>
      <c r="AD19" s="47" t="s">
        <v>172</v>
      </c>
      <c r="AK19" s="25" t="s">
        <v>49</v>
      </c>
      <c r="AL19" s="26">
        <f t="shared" si="2"/>
        <v>185.78</v>
      </c>
      <c r="AM19" s="26">
        <f t="shared" si="3"/>
        <v>220.28199999999998</v>
      </c>
      <c r="AN19" s="26" t="str">
        <f t="shared" si="4"/>
        <v>N/A</v>
      </c>
      <c r="AO19" s="26">
        <f t="shared" si="5"/>
        <v>119.42999999999999</v>
      </c>
      <c r="AP19" s="26">
        <f t="shared" si="6"/>
        <v>156.58599999999998</v>
      </c>
      <c r="AQ19" s="36">
        <v>70</v>
      </c>
      <c r="AR19" s="36">
        <v>83</v>
      </c>
      <c r="AS19" s="36" t="s">
        <v>35</v>
      </c>
      <c r="AT19" s="37">
        <v>45</v>
      </c>
      <c r="AU19" s="37">
        <v>59</v>
      </c>
      <c r="AZ19" s="39" t="s">
        <v>118</v>
      </c>
      <c r="BA19" s="45">
        <f t="shared" si="7"/>
        <v>7.6965999999999992</v>
      </c>
      <c r="BB19" s="47">
        <v>2.9</v>
      </c>
    </row>
    <row r="20" spans="4:54" ht="15" x14ac:dyDescent="0.2">
      <c r="D20" s="73" t="s">
        <v>682</v>
      </c>
      <c r="E20" s="76">
        <v>3.1539999999999999</v>
      </c>
      <c r="F20" s="76">
        <v>3.11</v>
      </c>
      <c r="G20" s="76">
        <v>5.9429999999999996</v>
      </c>
      <c r="H20" s="8"/>
      <c r="I20" s="8"/>
      <c r="J20" s="75">
        <v>237.78</v>
      </c>
      <c r="K20" s="65"/>
      <c r="L20" s="65"/>
      <c r="M20" s="65"/>
      <c r="Z20" s="58" t="s">
        <v>188</v>
      </c>
      <c r="AA20" s="59">
        <f>AC20/1000*$S$3</f>
        <v>1.3174999999999999</v>
      </c>
      <c r="AB20" s="3"/>
      <c r="AC20" s="47">
        <v>250</v>
      </c>
      <c r="AD20" s="47" t="s">
        <v>172</v>
      </c>
      <c r="AK20" s="25" t="s">
        <v>50</v>
      </c>
      <c r="AL20" s="26">
        <f t="shared" si="2"/>
        <v>180.47199999999998</v>
      </c>
      <c r="AM20" s="26" t="str">
        <f t="shared" si="3"/>
        <v>N/A</v>
      </c>
      <c r="AN20" s="26" t="str">
        <f t="shared" si="4"/>
        <v>N/A</v>
      </c>
      <c r="AO20" s="26">
        <f t="shared" si="5"/>
        <v>116.776</v>
      </c>
      <c r="AP20" s="26" t="str">
        <f t="shared" si="6"/>
        <v>N/A</v>
      </c>
      <c r="AQ20" s="36">
        <v>68</v>
      </c>
      <c r="AR20" s="36" t="s">
        <v>35</v>
      </c>
      <c r="AS20" s="36" t="s">
        <v>35</v>
      </c>
      <c r="AT20" s="37">
        <v>44</v>
      </c>
      <c r="AU20" s="37" t="s">
        <v>35</v>
      </c>
      <c r="AZ20" s="39" t="s">
        <v>119</v>
      </c>
      <c r="BA20" s="45">
        <f t="shared" si="7"/>
        <v>26.54</v>
      </c>
      <c r="BB20" s="47">
        <v>10</v>
      </c>
    </row>
    <row r="21" spans="4:54" ht="15" x14ac:dyDescent="0.2">
      <c r="K21" s="65"/>
      <c r="L21" s="65"/>
      <c r="M21" s="65"/>
      <c r="Z21" s="58" t="s">
        <v>189</v>
      </c>
      <c r="AA21" s="59">
        <f>AC21/1000*$S$3</f>
        <v>1.3174999999999999</v>
      </c>
      <c r="AB21" s="3"/>
      <c r="AC21" s="47">
        <v>250</v>
      </c>
      <c r="AD21" s="47" t="s">
        <v>172</v>
      </c>
      <c r="AK21" s="25" t="s">
        <v>51</v>
      </c>
      <c r="AL21" s="26">
        <f t="shared" si="2"/>
        <v>185.78</v>
      </c>
      <c r="AM21" s="26" t="str">
        <f t="shared" si="3"/>
        <v>N/A</v>
      </c>
      <c r="AN21" s="26" t="str">
        <f t="shared" si="4"/>
        <v>N/A</v>
      </c>
      <c r="AO21" s="26">
        <f t="shared" si="5"/>
        <v>119.42999999999999</v>
      </c>
      <c r="AP21" s="26" t="str">
        <f t="shared" si="6"/>
        <v>N/A</v>
      </c>
      <c r="AQ21" s="36">
        <v>70</v>
      </c>
      <c r="AR21" s="36" t="s">
        <v>35</v>
      </c>
      <c r="AS21" s="36" t="s">
        <v>35</v>
      </c>
      <c r="AT21" s="37">
        <v>45</v>
      </c>
      <c r="AU21" s="37" t="s">
        <v>35</v>
      </c>
      <c r="AZ21" s="39" t="s">
        <v>120</v>
      </c>
      <c r="BA21" s="45">
        <f t="shared" si="7"/>
        <v>13.27</v>
      </c>
      <c r="BB21" s="47">
        <v>5</v>
      </c>
    </row>
    <row r="22" spans="4:54" ht="15" x14ac:dyDescent="0.2">
      <c r="D22" s="63" t="s">
        <v>695</v>
      </c>
      <c r="K22" s="65"/>
      <c r="L22" s="65"/>
      <c r="M22" s="65"/>
      <c r="Z22" s="58" t="s">
        <v>190</v>
      </c>
      <c r="AA22" s="3"/>
      <c r="AB22" s="59">
        <f>AC22/1000*$S$3</f>
        <v>3.1619999999999995</v>
      </c>
      <c r="AC22" s="47">
        <v>600</v>
      </c>
      <c r="AD22" s="47" t="s">
        <v>174</v>
      </c>
      <c r="AK22" s="25" t="s">
        <v>52</v>
      </c>
      <c r="AL22" s="26">
        <f t="shared" si="2"/>
        <v>342.36599999999999</v>
      </c>
      <c r="AM22" s="26">
        <f t="shared" si="3"/>
        <v>374.214</v>
      </c>
      <c r="AN22" s="26">
        <f t="shared" si="4"/>
        <v>398.09999999999997</v>
      </c>
      <c r="AO22" s="26">
        <f t="shared" si="5"/>
        <v>299.90199999999999</v>
      </c>
      <c r="AP22" s="26">
        <f t="shared" si="6"/>
        <v>334.404</v>
      </c>
      <c r="AQ22" s="36">
        <v>129</v>
      </c>
      <c r="AR22" s="36">
        <v>141</v>
      </c>
      <c r="AS22" s="36">
        <v>150</v>
      </c>
      <c r="AT22" s="37">
        <v>113</v>
      </c>
      <c r="AU22" s="37">
        <v>126</v>
      </c>
      <c r="AZ22" s="39" t="s">
        <v>121</v>
      </c>
      <c r="BA22" s="45">
        <f t="shared" si="7"/>
        <v>9.0236000000000001</v>
      </c>
      <c r="BB22" s="47">
        <v>3.4</v>
      </c>
    </row>
    <row r="23" spans="4:54" ht="15" x14ac:dyDescent="0.2">
      <c r="K23" s="65"/>
      <c r="L23" s="65"/>
      <c r="M23" s="65"/>
      <c r="Z23" s="58" t="s">
        <v>191</v>
      </c>
      <c r="AA23" s="59">
        <f>AC23/1000*$S$3</f>
        <v>1.3174999999999999</v>
      </c>
      <c r="AB23" s="3"/>
      <c r="AC23" s="47">
        <v>250</v>
      </c>
      <c r="AD23" s="47" t="s">
        <v>172</v>
      </c>
      <c r="AK23" s="25" t="s">
        <v>53</v>
      </c>
      <c r="AL23" s="26">
        <f t="shared" si="2"/>
        <v>268.05399999999997</v>
      </c>
      <c r="AM23" s="26">
        <f t="shared" si="3"/>
        <v>299.90199999999999</v>
      </c>
      <c r="AN23" s="26" t="str">
        <f t="shared" si="4"/>
        <v>N/A</v>
      </c>
      <c r="AO23" s="26">
        <f t="shared" si="5"/>
        <v>228.244</v>
      </c>
      <c r="AP23" s="26">
        <f t="shared" si="6"/>
        <v>260.09199999999998</v>
      </c>
      <c r="AQ23" s="36">
        <v>101</v>
      </c>
      <c r="AR23" s="36">
        <v>113</v>
      </c>
      <c r="AS23" s="36" t="s">
        <v>35</v>
      </c>
      <c r="AT23" s="37">
        <v>86</v>
      </c>
      <c r="AU23" s="37">
        <v>98</v>
      </c>
      <c r="AZ23" s="39" t="s">
        <v>122</v>
      </c>
      <c r="BA23" s="45">
        <f t="shared" si="7"/>
        <v>16.720199999999998</v>
      </c>
      <c r="BB23" s="47">
        <v>6.3</v>
      </c>
    </row>
    <row r="24" spans="4:54" ht="15" x14ac:dyDescent="0.2">
      <c r="K24" s="65"/>
      <c r="L24" s="65"/>
      <c r="M24" s="65"/>
      <c r="Z24" s="58" t="s">
        <v>192</v>
      </c>
      <c r="AA24" s="59">
        <f>AC24/1000*$S$3</f>
        <v>1.7875839999999998</v>
      </c>
      <c r="AB24" s="3"/>
      <c r="AC24" s="47">
        <v>339.2</v>
      </c>
      <c r="AD24" s="47" t="s">
        <v>172</v>
      </c>
      <c r="AK24" s="25" t="s">
        <v>54</v>
      </c>
      <c r="AL24" s="26">
        <f t="shared" si="2"/>
        <v>265.39999999999998</v>
      </c>
      <c r="AM24" s="26">
        <f t="shared" si="3"/>
        <v>299.90199999999999</v>
      </c>
      <c r="AN24" s="26" t="str">
        <f t="shared" si="4"/>
        <v>N/A</v>
      </c>
      <c r="AO24" s="26">
        <f t="shared" si="5"/>
        <v>225.59</v>
      </c>
      <c r="AP24" s="26">
        <f t="shared" si="6"/>
        <v>257.43799999999999</v>
      </c>
      <c r="AQ24" s="36">
        <v>100</v>
      </c>
      <c r="AR24" s="36">
        <v>113</v>
      </c>
      <c r="AS24" s="36" t="s">
        <v>35</v>
      </c>
      <c r="AT24" s="37">
        <v>85</v>
      </c>
      <c r="AU24" s="37">
        <v>97</v>
      </c>
      <c r="AZ24" s="39" t="s">
        <v>123</v>
      </c>
      <c r="BA24" s="45">
        <f t="shared" si="7"/>
        <v>9.0236000000000001</v>
      </c>
      <c r="BB24" s="47">
        <v>3.4</v>
      </c>
    </row>
    <row r="25" spans="4:54" ht="15" x14ac:dyDescent="0.2">
      <c r="K25" s="65"/>
      <c r="L25" s="65"/>
      <c r="M25" s="65"/>
      <c r="Z25" s="58" t="s">
        <v>193</v>
      </c>
      <c r="AA25" s="59">
        <f>AC25/1000*$S$3</f>
        <v>4.0315499999999993</v>
      </c>
      <c r="AB25" s="3"/>
      <c r="AC25" s="47">
        <v>765</v>
      </c>
      <c r="AD25" s="47" t="s">
        <v>172</v>
      </c>
      <c r="AK25" s="25" t="s">
        <v>55</v>
      </c>
      <c r="AL25" s="26">
        <f t="shared" si="2"/>
        <v>265.39999999999998</v>
      </c>
      <c r="AM25" s="26">
        <f t="shared" si="3"/>
        <v>299.90199999999999</v>
      </c>
      <c r="AN25" s="26" t="str">
        <f t="shared" si="4"/>
        <v>N/A</v>
      </c>
      <c r="AO25" s="26">
        <f t="shared" si="5"/>
        <v>225.59</v>
      </c>
      <c r="AP25" s="26">
        <f t="shared" si="6"/>
        <v>257.43799999999999</v>
      </c>
      <c r="AQ25" s="36">
        <v>100</v>
      </c>
      <c r="AR25" s="36">
        <v>113</v>
      </c>
      <c r="AS25" s="36" t="s">
        <v>35</v>
      </c>
      <c r="AT25" s="37">
        <v>85</v>
      </c>
      <c r="AU25" s="37">
        <v>97</v>
      </c>
      <c r="AZ25" s="39" t="s">
        <v>124</v>
      </c>
      <c r="BA25" s="45">
        <f t="shared" si="7"/>
        <v>6.9004000000000003</v>
      </c>
      <c r="BB25" s="47">
        <v>2.6</v>
      </c>
    </row>
    <row r="26" spans="4:54" ht="15" x14ac:dyDescent="0.2">
      <c r="K26" s="68"/>
      <c r="L26" s="68"/>
      <c r="M26" s="68"/>
      <c r="Z26" s="58" t="s">
        <v>194</v>
      </c>
      <c r="AA26" s="59">
        <f>AC26/1000*$S$3</f>
        <v>1.3701999999999999</v>
      </c>
      <c r="AB26" s="3"/>
      <c r="AC26" s="47">
        <v>260</v>
      </c>
      <c r="AD26" s="47" t="s">
        <v>172</v>
      </c>
      <c r="AK26" s="25" t="s">
        <v>56</v>
      </c>
      <c r="AL26" s="26">
        <f t="shared" si="2"/>
        <v>244.16800000000001</v>
      </c>
      <c r="AM26" s="26">
        <f t="shared" si="3"/>
        <v>276.01599999999996</v>
      </c>
      <c r="AN26" s="26">
        <f t="shared" si="4"/>
        <v>268.05399999999997</v>
      </c>
      <c r="AO26" s="26">
        <f t="shared" si="5"/>
        <v>185.78</v>
      </c>
      <c r="AP26" s="26">
        <f t="shared" si="6"/>
        <v>212.32</v>
      </c>
      <c r="AQ26" s="36">
        <v>92</v>
      </c>
      <c r="AR26" s="36">
        <v>104</v>
      </c>
      <c r="AS26" s="36">
        <v>101</v>
      </c>
      <c r="AT26" s="37">
        <v>70</v>
      </c>
      <c r="AU26" s="37">
        <v>80</v>
      </c>
      <c r="AZ26" s="39" t="s">
        <v>125</v>
      </c>
      <c r="BA26" s="45">
        <f t="shared" si="7"/>
        <v>9.5543999999999993</v>
      </c>
      <c r="BB26" s="47">
        <v>3.6</v>
      </c>
    </row>
    <row r="27" spans="4:54" ht="15" x14ac:dyDescent="0.2">
      <c r="K27" s="68"/>
      <c r="L27" s="68"/>
      <c r="M27" s="68"/>
      <c r="Z27" s="58" t="s">
        <v>195</v>
      </c>
      <c r="AA27" s="3"/>
      <c r="AB27" s="59">
        <f>AC27/1000*$S$3</f>
        <v>4.4794999999999998</v>
      </c>
      <c r="AC27" s="47">
        <v>850</v>
      </c>
      <c r="AD27" s="47" t="s">
        <v>174</v>
      </c>
      <c r="AK27" s="25" t="s">
        <v>57</v>
      </c>
      <c r="AL27" s="26">
        <f t="shared" si="2"/>
        <v>342.36599999999999</v>
      </c>
      <c r="AM27" s="26">
        <f t="shared" si="3"/>
        <v>379.52199999999999</v>
      </c>
      <c r="AN27" s="26" t="str">
        <f t="shared" si="4"/>
        <v>N/A</v>
      </c>
      <c r="AO27" s="26">
        <f t="shared" si="5"/>
        <v>339.71199999999999</v>
      </c>
      <c r="AP27" s="26">
        <f t="shared" si="6"/>
        <v>376.86799999999999</v>
      </c>
      <c r="AQ27" s="36">
        <v>129</v>
      </c>
      <c r="AR27" s="36">
        <v>143</v>
      </c>
      <c r="AS27" s="36" t="s">
        <v>35</v>
      </c>
      <c r="AT27" s="37">
        <v>128</v>
      </c>
      <c r="AU27" s="37">
        <v>142</v>
      </c>
      <c r="AZ27" s="39" t="s">
        <v>126</v>
      </c>
      <c r="BA27" s="45">
        <f t="shared" si="7"/>
        <v>38.217599999999997</v>
      </c>
      <c r="BB27" s="47">
        <v>14.4</v>
      </c>
    </row>
    <row r="28" spans="4:54" ht="15" x14ac:dyDescent="0.2">
      <c r="Z28" s="58" t="s">
        <v>196</v>
      </c>
      <c r="AA28" s="59">
        <f>AC28/1000*$S$3</f>
        <v>0.47429999999999994</v>
      </c>
      <c r="AB28" s="3"/>
      <c r="AC28" s="47">
        <v>90</v>
      </c>
      <c r="AD28" s="47" t="s">
        <v>172</v>
      </c>
      <c r="AK28" s="25" t="s">
        <v>58</v>
      </c>
      <c r="AL28" s="26">
        <f t="shared" si="2"/>
        <v>260.09199999999998</v>
      </c>
      <c r="AM28" s="26">
        <f t="shared" si="3"/>
        <v>297.24799999999999</v>
      </c>
      <c r="AN28" s="26" t="str">
        <f t="shared" si="4"/>
        <v>N/A</v>
      </c>
      <c r="AO28" s="26">
        <f t="shared" si="5"/>
        <v>260.09199999999998</v>
      </c>
      <c r="AP28" s="26">
        <f t="shared" si="6"/>
        <v>297.24799999999999</v>
      </c>
      <c r="AQ28" s="36">
        <v>98</v>
      </c>
      <c r="AR28" s="36">
        <v>112</v>
      </c>
      <c r="AS28" s="36" t="s">
        <v>35</v>
      </c>
      <c r="AT28" s="37">
        <v>98</v>
      </c>
      <c r="AU28" s="37">
        <v>112</v>
      </c>
      <c r="AZ28" s="39" t="s">
        <v>127</v>
      </c>
      <c r="BA28" s="45">
        <f t="shared" si="7"/>
        <v>36.890599999999999</v>
      </c>
      <c r="BB28" s="47">
        <v>13.9</v>
      </c>
    </row>
    <row r="29" spans="4:54" ht="15" x14ac:dyDescent="0.2">
      <c r="Z29" s="58" t="s">
        <v>197</v>
      </c>
      <c r="AA29" s="59">
        <f>AC29/1000*$S$3</f>
        <v>0.22134000000000001</v>
      </c>
      <c r="AB29" s="3"/>
      <c r="AC29" s="47">
        <v>42</v>
      </c>
      <c r="AD29" s="47" t="s">
        <v>172</v>
      </c>
      <c r="AK29" s="25" t="s">
        <v>59</v>
      </c>
      <c r="AL29" s="26">
        <f t="shared" si="2"/>
        <v>26.54</v>
      </c>
      <c r="AM29" s="26" t="str">
        <f t="shared" si="3"/>
        <v>N/A</v>
      </c>
      <c r="AN29" s="26" t="str">
        <f t="shared" si="4"/>
        <v>N/A</v>
      </c>
      <c r="AO29" s="26">
        <f t="shared" si="5"/>
        <v>26.54</v>
      </c>
      <c r="AP29" s="26" t="str">
        <f t="shared" si="6"/>
        <v>N/A</v>
      </c>
      <c r="AQ29" s="36">
        <v>10</v>
      </c>
      <c r="AR29" s="36" t="s">
        <v>35</v>
      </c>
      <c r="AS29" s="36" t="s">
        <v>35</v>
      </c>
      <c r="AT29" s="37">
        <v>10</v>
      </c>
      <c r="AU29" s="37" t="s">
        <v>35</v>
      </c>
      <c r="AZ29" s="39" t="s">
        <v>128</v>
      </c>
      <c r="BA29" s="45">
        <f t="shared" si="7"/>
        <v>42.463999999999999</v>
      </c>
      <c r="BB29" s="47">
        <v>16</v>
      </c>
    </row>
    <row r="30" spans="4:54" ht="15" x14ac:dyDescent="0.2">
      <c r="Z30" s="58" t="s">
        <v>198</v>
      </c>
      <c r="AA30" s="59">
        <f>AC30/1000*$S$3</f>
        <v>1.3174999999999999</v>
      </c>
      <c r="AB30" s="3"/>
      <c r="AC30" s="47">
        <v>250</v>
      </c>
      <c r="AD30" s="47" t="s">
        <v>172</v>
      </c>
      <c r="AK30" s="25" t="s">
        <v>60</v>
      </c>
      <c r="AL30" s="26">
        <f t="shared" si="2"/>
        <v>18.577999999999999</v>
      </c>
      <c r="AM30" s="26" t="str">
        <f t="shared" si="3"/>
        <v>N/A</v>
      </c>
      <c r="AN30" s="26">
        <f t="shared" si="4"/>
        <v>45.117999999999995</v>
      </c>
      <c r="AO30" s="26">
        <f t="shared" si="5"/>
        <v>15.923999999999999</v>
      </c>
      <c r="AP30" s="26" t="str">
        <f t="shared" si="6"/>
        <v>N/A</v>
      </c>
      <c r="AQ30" s="36">
        <v>7</v>
      </c>
      <c r="AR30" s="36" t="s">
        <v>35</v>
      </c>
      <c r="AS30" s="36">
        <v>17</v>
      </c>
      <c r="AT30" s="37">
        <v>6</v>
      </c>
      <c r="AU30" s="37" t="s">
        <v>35</v>
      </c>
      <c r="AZ30" s="39" t="s">
        <v>129</v>
      </c>
      <c r="BA30" s="45">
        <f t="shared" si="7"/>
        <v>35.298200000000001</v>
      </c>
      <c r="BB30" s="47">
        <v>13.3</v>
      </c>
    </row>
    <row r="31" spans="4:54" ht="15" x14ac:dyDescent="0.2">
      <c r="Z31" s="58" t="s">
        <v>199</v>
      </c>
      <c r="AA31" s="59">
        <f>AC31/1000*$S$3</f>
        <v>1.8971999999999998</v>
      </c>
      <c r="AB31" s="3"/>
      <c r="AC31" s="47">
        <v>360</v>
      </c>
      <c r="AD31" s="47" t="s">
        <v>172</v>
      </c>
      <c r="AK31" s="25" t="s">
        <v>61</v>
      </c>
      <c r="AL31" s="26">
        <f t="shared" si="2"/>
        <v>180.47199999999998</v>
      </c>
      <c r="AM31" s="26">
        <f t="shared" si="3"/>
        <v>217.62799999999999</v>
      </c>
      <c r="AN31" s="26" t="str">
        <f t="shared" si="4"/>
        <v>N/A</v>
      </c>
      <c r="AO31" s="26">
        <f t="shared" si="5"/>
        <v>177.81799999999998</v>
      </c>
      <c r="AP31" s="26">
        <f t="shared" si="6"/>
        <v>214.97399999999999</v>
      </c>
      <c r="AQ31" s="36">
        <v>68</v>
      </c>
      <c r="AR31" s="36">
        <v>82</v>
      </c>
      <c r="AS31" s="36" t="s">
        <v>35</v>
      </c>
      <c r="AT31" s="37">
        <v>67</v>
      </c>
      <c r="AU31" s="37">
        <v>81</v>
      </c>
      <c r="AZ31" s="39" t="s">
        <v>130</v>
      </c>
      <c r="BA31" s="45">
        <f t="shared" si="7"/>
        <v>17.250999999999998</v>
      </c>
      <c r="BB31" s="47">
        <v>6.5</v>
      </c>
    </row>
    <row r="32" spans="4:54" ht="15" x14ac:dyDescent="0.2">
      <c r="Z32" s="58" t="s">
        <v>200</v>
      </c>
      <c r="AA32" s="59">
        <f>AC32/1000*$S$3</f>
        <v>1.7601799999999999</v>
      </c>
      <c r="AB32" s="3"/>
      <c r="AC32" s="47">
        <v>334</v>
      </c>
      <c r="AD32" s="47" t="s">
        <v>172</v>
      </c>
      <c r="AK32" s="25" t="s">
        <v>62</v>
      </c>
      <c r="AL32" s="26">
        <f t="shared" si="2"/>
        <v>18.577999999999999</v>
      </c>
      <c r="AM32" s="26" t="str">
        <f t="shared" si="3"/>
        <v>N/A</v>
      </c>
      <c r="AN32" s="26" t="str">
        <f t="shared" si="4"/>
        <v>N/A</v>
      </c>
      <c r="AO32" s="26">
        <f t="shared" si="5"/>
        <v>15.923999999999999</v>
      </c>
      <c r="AP32" s="26" t="str">
        <f t="shared" si="6"/>
        <v>N/A</v>
      </c>
      <c r="AQ32" s="36">
        <v>7</v>
      </c>
      <c r="AR32" s="36" t="s">
        <v>35</v>
      </c>
      <c r="AS32" s="36" t="s">
        <v>35</v>
      </c>
      <c r="AT32" s="37">
        <v>6</v>
      </c>
      <c r="AU32" s="37" t="s">
        <v>35</v>
      </c>
      <c r="AZ32" s="39" t="s">
        <v>131</v>
      </c>
      <c r="BA32" s="45">
        <f t="shared" si="7"/>
        <v>4.5118</v>
      </c>
      <c r="BB32" s="47">
        <v>1.7</v>
      </c>
    </row>
    <row r="33" spans="26:54" ht="15" x14ac:dyDescent="0.2">
      <c r="Z33" s="58" t="s">
        <v>201</v>
      </c>
      <c r="AA33" s="3"/>
      <c r="AB33" s="59">
        <f>AC33/1000*$S$3</f>
        <v>3.7943999999999996</v>
      </c>
      <c r="AC33" s="47">
        <v>720</v>
      </c>
      <c r="AD33" s="47" t="s">
        <v>174</v>
      </c>
      <c r="AK33" s="25" t="s">
        <v>6</v>
      </c>
      <c r="AL33" s="26">
        <f t="shared" si="2"/>
        <v>164.548</v>
      </c>
      <c r="AM33" s="26">
        <f t="shared" si="3"/>
        <v>217.62799999999999</v>
      </c>
      <c r="AN33" s="26">
        <f t="shared" si="4"/>
        <v>252.13</v>
      </c>
      <c r="AO33" s="26">
        <f t="shared" si="5"/>
        <v>122.084</v>
      </c>
      <c r="AP33" s="26">
        <f t="shared" si="6"/>
        <v>183.126</v>
      </c>
      <c r="AQ33" s="37">
        <v>62</v>
      </c>
      <c r="AR33" s="37">
        <v>82</v>
      </c>
      <c r="AS33" s="37">
        <v>95</v>
      </c>
      <c r="AT33" s="37">
        <v>46</v>
      </c>
      <c r="AU33" s="37">
        <v>69</v>
      </c>
      <c r="AZ33" s="39" t="s">
        <v>132</v>
      </c>
      <c r="BA33" s="45">
        <f t="shared" si="7"/>
        <v>116.776</v>
      </c>
      <c r="BB33" s="47">
        <v>44</v>
      </c>
    </row>
    <row r="34" spans="26:54" ht="15" x14ac:dyDescent="0.2">
      <c r="Z34" s="58" t="s">
        <v>202</v>
      </c>
      <c r="AA34" s="3"/>
      <c r="AB34" s="59">
        <f>AC34/1000*$S$3</f>
        <v>0.84003799999999995</v>
      </c>
      <c r="AC34" s="47">
        <v>159.4</v>
      </c>
      <c r="AD34" s="47" t="s">
        <v>174</v>
      </c>
      <c r="AK34" s="25" t="s">
        <v>63</v>
      </c>
      <c r="AL34" s="26">
        <f t="shared" si="2"/>
        <v>156.58599999999998</v>
      </c>
      <c r="AM34" s="26">
        <f t="shared" si="3"/>
        <v>204.358</v>
      </c>
      <c r="AN34" s="26">
        <f t="shared" si="4"/>
        <v>241.51399999999998</v>
      </c>
      <c r="AO34" s="26">
        <f t="shared" si="5"/>
        <v>114.122</v>
      </c>
      <c r="AP34" s="26">
        <f t="shared" si="6"/>
        <v>169.85599999999999</v>
      </c>
      <c r="AQ34" s="37">
        <v>59</v>
      </c>
      <c r="AR34" s="37">
        <v>77</v>
      </c>
      <c r="AS34" s="37">
        <v>91</v>
      </c>
      <c r="AT34" s="37">
        <v>43</v>
      </c>
      <c r="AU34" s="37">
        <v>64</v>
      </c>
      <c r="AZ34" s="39" t="s">
        <v>133</v>
      </c>
      <c r="BA34" s="45">
        <f t="shared" si="7"/>
        <v>19.639600000000002</v>
      </c>
      <c r="BB34" s="47">
        <v>7.4</v>
      </c>
    </row>
    <row r="35" spans="26:54" ht="15" x14ac:dyDescent="0.2">
      <c r="Z35" s="58" t="s">
        <v>203</v>
      </c>
      <c r="AA35" s="59">
        <f>AC35/1000*$S$3</f>
        <v>2.5295999999999998</v>
      </c>
      <c r="AB35" s="3"/>
      <c r="AC35" s="47">
        <v>480</v>
      </c>
      <c r="AD35" s="47" t="s">
        <v>172</v>
      </c>
      <c r="AK35" s="25" t="s">
        <v>64</v>
      </c>
      <c r="AL35" s="26">
        <f t="shared" si="2"/>
        <v>164.548</v>
      </c>
      <c r="AM35" s="26" t="str">
        <f t="shared" si="3"/>
        <v>N/A</v>
      </c>
      <c r="AN35" s="26" t="str">
        <f t="shared" si="4"/>
        <v>N/A</v>
      </c>
      <c r="AO35" s="26">
        <f t="shared" si="5"/>
        <v>122.084</v>
      </c>
      <c r="AP35" s="26" t="str">
        <f t="shared" si="6"/>
        <v>N/A</v>
      </c>
      <c r="AQ35" s="37">
        <v>62</v>
      </c>
      <c r="AR35" s="37" t="s">
        <v>35</v>
      </c>
      <c r="AS35" s="37" t="s">
        <v>35</v>
      </c>
      <c r="AT35" s="37">
        <v>46</v>
      </c>
      <c r="AU35" s="37" t="s">
        <v>35</v>
      </c>
      <c r="AZ35" s="39" t="s">
        <v>134</v>
      </c>
      <c r="BA35" s="45">
        <f t="shared" si="7"/>
        <v>11.412199999999999</v>
      </c>
      <c r="BB35" s="47">
        <v>4.3</v>
      </c>
    </row>
    <row r="36" spans="26:54" ht="15" x14ac:dyDescent="0.2">
      <c r="Z36" s="58" t="s">
        <v>204</v>
      </c>
      <c r="AA36" s="59">
        <f>AC36/1000*$S$3</f>
        <v>0.52700000000000002</v>
      </c>
      <c r="AB36" s="3"/>
      <c r="AC36" s="47">
        <v>100</v>
      </c>
      <c r="AD36" s="47" t="s">
        <v>172</v>
      </c>
      <c r="AK36" s="25" t="s">
        <v>5</v>
      </c>
      <c r="AL36" s="26">
        <f t="shared" si="2"/>
        <v>172.51</v>
      </c>
      <c r="AM36" s="26">
        <f t="shared" si="3"/>
        <v>230.898</v>
      </c>
      <c r="AN36" s="26">
        <f t="shared" si="4"/>
        <v>188.434</v>
      </c>
      <c r="AO36" s="26">
        <f t="shared" si="5"/>
        <v>130.04599999999999</v>
      </c>
      <c r="AP36" s="26">
        <f t="shared" si="6"/>
        <v>196.39599999999999</v>
      </c>
      <c r="AQ36" s="37">
        <v>65</v>
      </c>
      <c r="AR36" s="37">
        <v>87</v>
      </c>
      <c r="AS36" s="37">
        <v>71</v>
      </c>
      <c r="AT36" s="37">
        <v>49</v>
      </c>
      <c r="AU36" s="37">
        <v>74</v>
      </c>
      <c r="AZ36" s="39" t="s">
        <v>135</v>
      </c>
      <c r="BA36" s="45">
        <f t="shared" si="7"/>
        <v>11.6776</v>
      </c>
      <c r="BB36" s="47">
        <v>4.4000000000000004</v>
      </c>
    </row>
    <row r="37" spans="26:54" ht="15" x14ac:dyDescent="0.2">
      <c r="Z37" s="58" t="s">
        <v>205</v>
      </c>
      <c r="AA37" s="59">
        <f>AC37/1000*$S$3</f>
        <v>3.6889999999999996</v>
      </c>
      <c r="AB37" s="3"/>
      <c r="AC37" s="47">
        <v>700</v>
      </c>
      <c r="AD37" s="47" t="s">
        <v>172</v>
      </c>
      <c r="AK37" s="25" t="s">
        <v>7</v>
      </c>
      <c r="AL37" s="26">
        <f t="shared" ref="AL37:AL68" si="12">IFERROR(AQ37*$AL$3, "N/A")</f>
        <v>164.548</v>
      </c>
      <c r="AM37" s="26">
        <f t="shared" ref="AM37:AM68" si="13">IFERROR(AR37*$AL$3, "N/A")</f>
        <v>217.62799999999999</v>
      </c>
      <c r="AN37" s="26">
        <f t="shared" ref="AN37:AN68" si="14">IFERROR(AS37*$AL$3, "N/A")</f>
        <v>252.13</v>
      </c>
      <c r="AO37" s="26">
        <f t="shared" ref="AO37:AO68" si="15">IFERROR(AT37*$AL$3, "N/A")</f>
        <v>122.084</v>
      </c>
      <c r="AP37" s="26">
        <f t="shared" ref="AP37:AP68" si="16">IFERROR(AU37*$AL$3, "N/A")</f>
        <v>183.126</v>
      </c>
      <c r="AQ37" s="37">
        <v>62</v>
      </c>
      <c r="AR37" s="37">
        <v>82</v>
      </c>
      <c r="AS37" s="37">
        <v>95</v>
      </c>
      <c r="AT37" s="37">
        <v>46</v>
      </c>
      <c r="AU37" s="37">
        <v>69</v>
      </c>
      <c r="AZ37" s="39" t="s">
        <v>720</v>
      </c>
      <c r="BA37" s="45">
        <f t="shared" si="7"/>
        <v>36.0944</v>
      </c>
      <c r="BB37" s="47">
        <v>13.6</v>
      </c>
    </row>
    <row r="38" spans="26:54" ht="15" x14ac:dyDescent="0.2">
      <c r="Z38" s="58" t="s">
        <v>206</v>
      </c>
      <c r="AA38" s="3"/>
      <c r="AB38" s="59">
        <f>AC38/1000*$S$3</f>
        <v>0.12753399999999998</v>
      </c>
      <c r="AC38" s="47">
        <v>24.2</v>
      </c>
      <c r="AD38" s="47" t="s">
        <v>174</v>
      </c>
      <c r="AK38" s="25" t="s">
        <v>65</v>
      </c>
      <c r="AL38" s="26">
        <f t="shared" si="12"/>
        <v>188.434</v>
      </c>
      <c r="AM38" s="26">
        <f t="shared" si="13"/>
        <v>244.16800000000001</v>
      </c>
      <c r="AN38" s="26">
        <f t="shared" si="14"/>
        <v>241.51399999999998</v>
      </c>
      <c r="AO38" s="26">
        <f t="shared" si="15"/>
        <v>145.97</v>
      </c>
      <c r="AP38" s="26">
        <f t="shared" si="16"/>
        <v>209.666</v>
      </c>
      <c r="AQ38" s="37">
        <v>71</v>
      </c>
      <c r="AR38" s="37">
        <v>92</v>
      </c>
      <c r="AS38" s="37">
        <v>91</v>
      </c>
      <c r="AT38" s="37">
        <v>55</v>
      </c>
      <c r="AU38" s="37">
        <v>79</v>
      </c>
      <c r="AZ38" s="39" t="s">
        <v>137</v>
      </c>
      <c r="BA38" s="45">
        <f t="shared" si="7"/>
        <v>10.085199999999999</v>
      </c>
      <c r="BB38" s="47">
        <v>3.8</v>
      </c>
    </row>
    <row r="39" spans="26:54" ht="15" x14ac:dyDescent="0.2">
      <c r="Z39" s="58" t="s">
        <v>207</v>
      </c>
      <c r="AA39" s="59">
        <f>AC39/1000*$S$3</f>
        <v>0.79049999999999987</v>
      </c>
      <c r="AB39" s="3"/>
      <c r="AC39" s="47">
        <v>150</v>
      </c>
      <c r="AD39" s="47" t="s">
        <v>172</v>
      </c>
      <c r="AK39" s="25" t="s">
        <v>66</v>
      </c>
      <c r="AL39" s="26">
        <f t="shared" si="12"/>
        <v>188.434</v>
      </c>
      <c r="AM39" s="26">
        <f t="shared" si="13"/>
        <v>244.16800000000001</v>
      </c>
      <c r="AN39" s="26" t="str">
        <f t="shared" si="14"/>
        <v>N/A</v>
      </c>
      <c r="AO39" s="26">
        <f t="shared" si="15"/>
        <v>145.97</v>
      </c>
      <c r="AP39" s="26">
        <f t="shared" si="16"/>
        <v>209.666</v>
      </c>
      <c r="AQ39" s="37">
        <v>71</v>
      </c>
      <c r="AR39" s="37">
        <v>92</v>
      </c>
      <c r="AS39" s="37" t="s">
        <v>35</v>
      </c>
      <c r="AT39" s="37">
        <v>55</v>
      </c>
      <c r="AU39" s="37">
        <v>79</v>
      </c>
      <c r="AZ39" s="39" t="s">
        <v>138</v>
      </c>
      <c r="BA39" s="45">
        <f t="shared" si="7"/>
        <v>33.174999999999997</v>
      </c>
      <c r="BB39" s="47">
        <v>12.5</v>
      </c>
    </row>
    <row r="40" spans="26:54" ht="15" x14ac:dyDescent="0.2">
      <c r="Z40" s="58" t="s">
        <v>208</v>
      </c>
      <c r="AA40" s="3"/>
      <c r="AB40" s="59">
        <f>AC40/1000*$S$3</f>
        <v>3.9524999999999997</v>
      </c>
      <c r="AC40" s="47">
        <v>750</v>
      </c>
      <c r="AD40" s="47" t="s">
        <v>174</v>
      </c>
      <c r="AK40" s="25" t="s">
        <v>67</v>
      </c>
      <c r="AL40" s="26">
        <f t="shared" si="12"/>
        <v>188.434</v>
      </c>
      <c r="AM40" s="26">
        <f t="shared" si="13"/>
        <v>244.16800000000001</v>
      </c>
      <c r="AN40" s="26" t="str">
        <f t="shared" si="14"/>
        <v>N/A</v>
      </c>
      <c r="AO40" s="26">
        <f t="shared" si="15"/>
        <v>145.97</v>
      </c>
      <c r="AP40" s="26">
        <f t="shared" si="16"/>
        <v>209.666</v>
      </c>
      <c r="AQ40" s="37">
        <v>71</v>
      </c>
      <c r="AR40" s="37">
        <v>92</v>
      </c>
      <c r="AS40" s="37" t="s">
        <v>35</v>
      </c>
      <c r="AT40" s="37">
        <v>55</v>
      </c>
      <c r="AU40" s="37">
        <v>79</v>
      </c>
      <c r="AZ40" s="39" t="s">
        <v>139</v>
      </c>
      <c r="BA40" s="45">
        <f t="shared" si="7"/>
        <v>102.4444</v>
      </c>
      <c r="BB40" s="47">
        <v>38.6</v>
      </c>
    </row>
    <row r="41" spans="26:54" ht="15" x14ac:dyDescent="0.2">
      <c r="Z41" s="58" t="s">
        <v>209</v>
      </c>
      <c r="AA41" s="3"/>
      <c r="AB41" s="59">
        <f>AC41/1000*$S$3</f>
        <v>0.13175000000000001</v>
      </c>
      <c r="AC41" s="47">
        <v>25</v>
      </c>
      <c r="AD41" s="47" t="s">
        <v>174</v>
      </c>
      <c r="AK41" s="25" t="s">
        <v>68</v>
      </c>
      <c r="AL41" s="26">
        <f t="shared" si="12"/>
        <v>180.47199999999998</v>
      </c>
      <c r="AM41" s="26">
        <f t="shared" si="13"/>
        <v>230.898</v>
      </c>
      <c r="AN41" s="26">
        <f t="shared" si="14"/>
        <v>241.51399999999998</v>
      </c>
      <c r="AO41" s="26">
        <f t="shared" si="15"/>
        <v>138.00799999999998</v>
      </c>
      <c r="AP41" s="26">
        <f t="shared" si="16"/>
        <v>196.39599999999999</v>
      </c>
      <c r="AQ41" s="37">
        <v>68</v>
      </c>
      <c r="AR41" s="37">
        <v>87</v>
      </c>
      <c r="AS41" s="37">
        <v>91</v>
      </c>
      <c r="AT41" s="37">
        <v>52</v>
      </c>
      <c r="AU41" s="37">
        <v>74</v>
      </c>
      <c r="AZ41" s="39" t="s">
        <v>140</v>
      </c>
      <c r="BA41" s="45">
        <f t="shared" si="7"/>
        <v>127.392</v>
      </c>
      <c r="BB41" s="47">
        <v>48</v>
      </c>
    </row>
    <row r="42" spans="26:54" ht="15" x14ac:dyDescent="0.2">
      <c r="Z42" s="58" t="s">
        <v>210</v>
      </c>
      <c r="AA42" s="59">
        <f t="shared" ref="AA42:AA48" si="17">AC42/1000*$S$3</f>
        <v>1.3174999999999999</v>
      </c>
      <c r="AB42" s="3"/>
      <c r="AC42" s="47">
        <v>250</v>
      </c>
      <c r="AD42" s="47" t="s">
        <v>172</v>
      </c>
      <c r="AK42" s="25" t="s">
        <v>69</v>
      </c>
      <c r="AL42" s="26">
        <f t="shared" si="12"/>
        <v>180.47199999999998</v>
      </c>
      <c r="AM42" s="26">
        <f t="shared" si="13"/>
        <v>230.898</v>
      </c>
      <c r="AN42" s="26">
        <f t="shared" si="14"/>
        <v>241.51399999999998</v>
      </c>
      <c r="AO42" s="26">
        <f t="shared" si="15"/>
        <v>138.00799999999998</v>
      </c>
      <c r="AP42" s="26">
        <f t="shared" si="16"/>
        <v>196.39599999999999</v>
      </c>
      <c r="AQ42" s="37">
        <v>68</v>
      </c>
      <c r="AR42" s="37">
        <v>87</v>
      </c>
      <c r="AS42" s="37">
        <v>91</v>
      </c>
      <c r="AT42" s="37">
        <v>52</v>
      </c>
      <c r="AU42" s="37">
        <v>74</v>
      </c>
      <c r="AZ42" s="39" t="s">
        <v>141</v>
      </c>
      <c r="BA42" s="45">
        <f t="shared" si="7"/>
        <v>45.383400000000002</v>
      </c>
      <c r="BB42" s="47">
        <v>17.100000000000001</v>
      </c>
    </row>
    <row r="43" spans="26:54" ht="15" x14ac:dyDescent="0.2">
      <c r="Z43" s="58" t="s">
        <v>211</v>
      </c>
      <c r="AA43" s="59">
        <f t="shared" si="17"/>
        <v>0.13701999999999998</v>
      </c>
      <c r="AB43" s="3"/>
      <c r="AC43" s="47">
        <v>26</v>
      </c>
      <c r="AD43" s="47" t="s">
        <v>172</v>
      </c>
      <c r="AK43" s="25" t="s">
        <v>70</v>
      </c>
      <c r="AL43" s="26">
        <f t="shared" si="12"/>
        <v>156.58599999999998</v>
      </c>
      <c r="AM43" s="26">
        <f t="shared" si="13"/>
        <v>196.39599999999999</v>
      </c>
      <c r="AN43" s="26">
        <f t="shared" si="14"/>
        <v>241.51399999999998</v>
      </c>
      <c r="AO43" s="26">
        <f t="shared" si="15"/>
        <v>114.122</v>
      </c>
      <c r="AP43" s="26">
        <f t="shared" si="16"/>
        <v>159.24</v>
      </c>
      <c r="AQ43" s="37">
        <v>59</v>
      </c>
      <c r="AR43" s="37">
        <v>74</v>
      </c>
      <c r="AS43" s="37">
        <v>91</v>
      </c>
      <c r="AT43" s="37">
        <v>43</v>
      </c>
      <c r="AU43" s="37">
        <v>60</v>
      </c>
      <c r="AZ43" s="39" t="s">
        <v>142</v>
      </c>
      <c r="BA43" s="45">
        <f t="shared" si="7"/>
        <v>15.923999999999999</v>
      </c>
      <c r="BB43" s="47">
        <v>6</v>
      </c>
    </row>
    <row r="44" spans="26:54" ht="15" x14ac:dyDescent="0.2">
      <c r="Z44" s="58" t="s">
        <v>212</v>
      </c>
      <c r="AA44" s="59">
        <f t="shared" si="17"/>
        <v>0.65874999999999995</v>
      </c>
      <c r="AB44" s="3"/>
      <c r="AC44" s="47">
        <v>125</v>
      </c>
      <c r="AD44" s="47" t="s">
        <v>172</v>
      </c>
      <c r="AK44" s="25" t="s">
        <v>71</v>
      </c>
      <c r="AL44" s="26">
        <f t="shared" si="12"/>
        <v>188.434</v>
      </c>
      <c r="AM44" s="26">
        <f t="shared" si="13"/>
        <v>244.16800000000001</v>
      </c>
      <c r="AN44" s="26">
        <f t="shared" si="14"/>
        <v>241.51399999999998</v>
      </c>
      <c r="AO44" s="26">
        <f t="shared" si="15"/>
        <v>145.97</v>
      </c>
      <c r="AP44" s="26">
        <f t="shared" si="16"/>
        <v>209.666</v>
      </c>
      <c r="AQ44" s="37">
        <v>71</v>
      </c>
      <c r="AR44" s="37">
        <v>92</v>
      </c>
      <c r="AS44" s="37">
        <v>91</v>
      </c>
      <c r="AT44" s="37">
        <v>55</v>
      </c>
      <c r="AU44" s="37">
        <v>79</v>
      </c>
      <c r="AZ44" s="39" t="s">
        <v>143</v>
      </c>
      <c r="BA44" s="45">
        <f t="shared" si="7"/>
        <v>15.923999999999999</v>
      </c>
      <c r="BB44" s="47">
        <v>6</v>
      </c>
    </row>
    <row r="45" spans="26:54" ht="15" x14ac:dyDescent="0.2">
      <c r="Z45" s="58" t="s">
        <v>213</v>
      </c>
      <c r="AA45" s="59">
        <f t="shared" si="17"/>
        <v>1.054</v>
      </c>
      <c r="AB45" s="3"/>
      <c r="AC45" s="47">
        <v>200</v>
      </c>
      <c r="AD45" s="47" t="s">
        <v>172</v>
      </c>
      <c r="AK45" s="25" t="s">
        <v>72</v>
      </c>
      <c r="AL45" s="26">
        <f t="shared" si="12"/>
        <v>183.126</v>
      </c>
      <c r="AM45" s="26">
        <f t="shared" si="13"/>
        <v>244.16800000000001</v>
      </c>
      <c r="AN45" s="26" t="str">
        <f t="shared" si="14"/>
        <v>N/A</v>
      </c>
      <c r="AO45" s="26">
        <f t="shared" si="15"/>
        <v>114.122</v>
      </c>
      <c r="AP45" s="26">
        <f t="shared" si="16"/>
        <v>188.434</v>
      </c>
      <c r="AQ45" s="37">
        <v>69</v>
      </c>
      <c r="AR45" s="37">
        <v>92</v>
      </c>
      <c r="AS45" s="37" t="s">
        <v>35</v>
      </c>
      <c r="AT45" s="37">
        <v>43</v>
      </c>
      <c r="AU45" s="37">
        <v>71</v>
      </c>
    </row>
    <row r="46" spans="26:54" ht="15" x14ac:dyDescent="0.2">
      <c r="Z46" s="58" t="s">
        <v>214</v>
      </c>
      <c r="AA46" s="59">
        <f t="shared" si="17"/>
        <v>2.6349999999999998</v>
      </c>
      <c r="AB46" s="3"/>
      <c r="AC46" s="47">
        <v>500</v>
      </c>
      <c r="AD46" s="47" t="s">
        <v>172</v>
      </c>
      <c r="AK46" s="25" t="s">
        <v>73</v>
      </c>
      <c r="AL46" s="26">
        <f t="shared" si="12"/>
        <v>140.66200000000001</v>
      </c>
      <c r="AM46" s="26" t="str">
        <f t="shared" si="13"/>
        <v>N/A</v>
      </c>
      <c r="AN46" s="26">
        <f t="shared" si="14"/>
        <v>138.00799999999998</v>
      </c>
      <c r="AO46" s="26">
        <f t="shared" si="15"/>
        <v>100.852</v>
      </c>
      <c r="AP46" s="26" t="str">
        <f t="shared" si="16"/>
        <v>N/A</v>
      </c>
      <c r="AQ46" s="37">
        <v>53</v>
      </c>
      <c r="AR46" s="37" t="s">
        <v>35</v>
      </c>
      <c r="AS46" s="37">
        <v>52</v>
      </c>
      <c r="AT46" s="37">
        <v>38</v>
      </c>
      <c r="AU46" s="37" t="s">
        <v>35</v>
      </c>
    </row>
    <row r="47" spans="26:54" ht="15" x14ac:dyDescent="0.2">
      <c r="Z47" s="58" t="s">
        <v>215</v>
      </c>
      <c r="AA47" s="59">
        <f t="shared" si="17"/>
        <v>2.1080000000000001</v>
      </c>
      <c r="AB47" s="3"/>
      <c r="AC47" s="47">
        <v>400</v>
      </c>
      <c r="AD47" s="47" t="s">
        <v>172</v>
      </c>
      <c r="AK47" s="25" t="s">
        <v>74</v>
      </c>
      <c r="AL47" s="26">
        <f t="shared" si="12"/>
        <v>106.16</v>
      </c>
      <c r="AM47" s="26" t="str">
        <f t="shared" si="13"/>
        <v>N/A</v>
      </c>
      <c r="AN47" s="26" t="str">
        <f t="shared" si="14"/>
        <v>N/A</v>
      </c>
      <c r="AO47" s="26">
        <f t="shared" si="15"/>
        <v>108.81399999999999</v>
      </c>
      <c r="AP47" s="26" t="str">
        <f t="shared" si="16"/>
        <v>N/A</v>
      </c>
      <c r="AQ47" s="37">
        <v>40</v>
      </c>
      <c r="AR47" s="37" t="s">
        <v>35</v>
      </c>
      <c r="AS47" s="37" t="s">
        <v>35</v>
      </c>
      <c r="AT47" s="37">
        <v>41</v>
      </c>
      <c r="AU47" s="37" t="s">
        <v>35</v>
      </c>
    </row>
    <row r="48" spans="26:54" ht="15" x14ac:dyDescent="0.2">
      <c r="Z48" s="58" t="s">
        <v>216</v>
      </c>
      <c r="AA48" s="59">
        <f t="shared" si="17"/>
        <v>1.8971999999999998</v>
      </c>
      <c r="AB48" s="3"/>
      <c r="AC48" s="47">
        <v>360</v>
      </c>
      <c r="AD48" s="47" t="s">
        <v>172</v>
      </c>
      <c r="AK48" s="25" t="s">
        <v>75</v>
      </c>
      <c r="AL48" s="26">
        <f t="shared" si="12"/>
        <v>100.852</v>
      </c>
      <c r="AM48" s="26" t="str">
        <f t="shared" si="13"/>
        <v>N/A</v>
      </c>
      <c r="AN48" s="26" t="str">
        <f t="shared" si="14"/>
        <v>N/A</v>
      </c>
      <c r="AO48" s="26">
        <f t="shared" si="15"/>
        <v>103.506</v>
      </c>
      <c r="AP48" s="26" t="str">
        <f t="shared" si="16"/>
        <v>N/A</v>
      </c>
      <c r="AQ48" s="37">
        <v>38</v>
      </c>
      <c r="AR48" s="37" t="s">
        <v>35</v>
      </c>
      <c r="AS48" s="37" t="s">
        <v>35</v>
      </c>
      <c r="AT48" s="37">
        <v>39</v>
      </c>
      <c r="AU48" s="37" t="s">
        <v>35</v>
      </c>
    </row>
    <row r="49" spans="26:47" ht="15" x14ac:dyDescent="0.2">
      <c r="Z49" s="58" t="s">
        <v>217</v>
      </c>
      <c r="AA49" s="59">
        <f t="shared" ref="AA49:AA70" si="18">AC49/1000*$S$3</f>
        <v>2.5822999999999996</v>
      </c>
      <c r="AB49" s="3"/>
      <c r="AC49" s="47">
        <v>490</v>
      </c>
      <c r="AD49" s="47" t="s">
        <v>172</v>
      </c>
      <c r="AK49" s="25" t="s">
        <v>76</v>
      </c>
      <c r="AL49" s="26">
        <f t="shared" si="12"/>
        <v>132.69999999999999</v>
      </c>
      <c r="AM49" s="26" t="str">
        <f t="shared" si="13"/>
        <v>N/A</v>
      </c>
      <c r="AN49" s="26" t="str">
        <f t="shared" si="14"/>
        <v>N/A</v>
      </c>
      <c r="AO49" s="26">
        <f t="shared" si="15"/>
        <v>135.35399999999998</v>
      </c>
      <c r="AP49" s="26" t="str">
        <f t="shared" si="16"/>
        <v>N/A</v>
      </c>
      <c r="AQ49" s="37">
        <v>50</v>
      </c>
      <c r="AR49" s="37" t="s">
        <v>35</v>
      </c>
      <c r="AS49" s="37" t="s">
        <v>35</v>
      </c>
      <c r="AT49" s="37">
        <v>51</v>
      </c>
      <c r="AU49" s="37" t="s">
        <v>35</v>
      </c>
    </row>
    <row r="50" spans="26:47" ht="15" x14ac:dyDescent="0.2">
      <c r="Z50" s="58" t="s">
        <v>218</v>
      </c>
      <c r="AA50" s="59">
        <f t="shared" si="18"/>
        <v>1.8971999999999998</v>
      </c>
      <c r="AB50" s="3"/>
      <c r="AC50" s="47">
        <v>360</v>
      </c>
      <c r="AD50" s="47" t="s">
        <v>172</v>
      </c>
      <c r="AK50" s="25" t="s">
        <v>77</v>
      </c>
      <c r="AL50" s="26">
        <f t="shared" si="12"/>
        <v>151.27799999999999</v>
      </c>
      <c r="AM50" s="26" t="str">
        <f t="shared" si="13"/>
        <v>N/A</v>
      </c>
      <c r="AN50" s="26" t="str">
        <f t="shared" si="14"/>
        <v>N/A</v>
      </c>
      <c r="AO50" s="26">
        <f t="shared" si="15"/>
        <v>130.04599999999999</v>
      </c>
      <c r="AP50" s="26" t="str">
        <f t="shared" si="16"/>
        <v>N/A</v>
      </c>
      <c r="AQ50" s="37">
        <v>57</v>
      </c>
      <c r="AR50" s="37" t="s">
        <v>35</v>
      </c>
      <c r="AS50" s="37" t="s">
        <v>35</v>
      </c>
      <c r="AT50" s="37">
        <v>49</v>
      </c>
      <c r="AU50" s="37" t="s">
        <v>35</v>
      </c>
    </row>
    <row r="51" spans="26:47" ht="15" x14ac:dyDescent="0.2">
      <c r="Z51" s="58" t="s">
        <v>219</v>
      </c>
      <c r="AA51" s="59">
        <f t="shared" si="18"/>
        <v>0.51382499999999998</v>
      </c>
      <c r="AB51" s="3"/>
      <c r="AC51" s="47">
        <v>97.5</v>
      </c>
      <c r="AD51" s="47" t="s">
        <v>172</v>
      </c>
      <c r="AK51" s="25" t="s">
        <v>78</v>
      </c>
      <c r="AL51" s="26">
        <f t="shared" si="12"/>
        <v>276.01599999999996</v>
      </c>
      <c r="AM51" s="26" t="str">
        <f t="shared" si="13"/>
        <v>N/A</v>
      </c>
      <c r="AN51" s="26" t="str">
        <f t="shared" si="14"/>
        <v>N/A</v>
      </c>
      <c r="AO51" s="26">
        <f t="shared" si="15"/>
        <v>145.97</v>
      </c>
      <c r="AP51" s="26" t="str">
        <f t="shared" si="16"/>
        <v>N/A</v>
      </c>
      <c r="AQ51" s="37">
        <v>104</v>
      </c>
      <c r="AR51" s="37" t="s">
        <v>35</v>
      </c>
      <c r="AS51" s="37" t="s">
        <v>35</v>
      </c>
      <c r="AT51" s="37">
        <v>55</v>
      </c>
      <c r="AU51" s="37" t="s">
        <v>35</v>
      </c>
    </row>
    <row r="52" spans="26:47" ht="15" x14ac:dyDescent="0.2">
      <c r="Z52" s="58" t="s">
        <v>220</v>
      </c>
      <c r="AA52" s="3"/>
      <c r="AB52" s="59">
        <f>AC52/1000*$S$3</f>
        <v>4.5848999999999993</v>
      </c>
      <c r="AC52" s="47">
        <v>870</v>
      </c>
      <c r="AD52" s="47" t="s">
        <v>174</v>
      </c>
      <c r="AK52" s="25" t="s">
        <v>79</v>
      </c>
      <c r="AL52" s="26">
        <f t="shared" si="12"/>
        <v>151.27799999999999</v>
      </c>
      <c r="AM52" s="26">
        <f t="shared" si="13"/>
        <v>191.08799999999999</v>
      </c>
      <c r="AN52" s="26" t="str">
        <f t="shared" si="14"/>
        <v>N/A</v>
      </c>
      <c r="AO52" s="26">
        <f t="shared" si="15"/>
        <v>108.81399999999999</v>
      </c>
      <c r="AP52" s="26">
        <f t="shared" si="16"/>
        <v>153.93199999999999</v>
      </c>
      <c r="AQ52" s="37">
        <v>57</v>
      </c>
      <c r="AR52" s="37">
        <v>72</v>
      </c>
      <c r="AS52" s="37" t="s">
        <v>35</v>
      </c>
      <c r="AT52" s="37">
        <v>41</v>
      </c>
      <c r="AU52" s="37">
        <v>58</v>
      </c>
    </row>
    <row r="53" spans="26:47" ht="15" x14ac:dyDescent="0.2">
      <c r="Z53" s="58" t="s">
        <v>221</v>
      </c>
      <c r="AA53" s="59">
        <f t="shared" si="18"/>
        <v>0.30565999999999999</v>
      </c>
      <c r="AB53" s="3"/>
      <c r="AC53" s="47">
        <v>58</v>
      </c>
      <c r="AD53" s="47" t="s">
        <v>172</v>
      </c>
      <c r="AK53" s="25" t="s">
        <v>8</v>
      </c>
      <c r="AL53" s="26">
        <f t="shared" si="12"/>
        <v>188.434</v>
      </c>
      <c r="AM53" s="26">
        <f t="shared" si="13"/>
        <v>252.13</v>
      </c>
      <c r="AN53" s="26">
        <f t="shared" si="14"/>
        <v>233.55199999999999</v>
      </c>
      <c r="AO53" s="26">
        <f t="shared" si="15"/>
        <v>145.97</v>
      </c>
      <c r="AP53" s="26">
        <f t="shared" si="16"/>
        <v>217.62799999999999</v>
      </c>
      <c r="AQ53" s="37">
        <v>71</v>
      </c>
      <c r="AR53" s="37">
        <v>95</v>
      </c>
      <c r="AS53" s="37">
        <v>88</v>
      </c>
      <c r="AT53" s="37">
        <v>55</v>
      </c>
      <c r="AU53" s="37">
        <v>82</v>
      </c>
    </row>
    <row r="54" spans="26:47" ht="15" x14ac:dyDescent="0.2">
      <c r="Z54" s="58" t="s">
        <v>222</v>
      </c>
      <c r="AA54" s="59">
        <f t="shared" si="18"/>
        <v>1.5809999999999997</v>
      </c>
      <c r="AB54" s="3"/>
      <c r="AC54" s="47">
        <v>300</v>
      </c>
      <c r="AD54" s="47" t="s">
        <v>172</v>
      </c>
      <c r="AK54" s="25" t="s">
        <v>80</v>
      </c>
      <c r="AL54" s="26">
        <f t="shared" si="12"/>
        <v>183.126</v>
      </c>
      <c r="AM54" s="26" t="str">
        <f t="shared" si="13"/>
        <v>N/A</v>
      </c>
      <c r="AN54" s="26" t="str">
        <f t="shared" si="14"/>
        <v>N/A</v>
      </c>
      <c r="AO54" s="26">
        <f t="shared" si="15"/>
        <v>114.122</v>
      </c>
      <c r="AP54" s="26" t="str">
        <f t="shared" si="16"/>
        <v>N/A</v>
      </c>
      <c r="AQ54" s="37">
        <v>69</v>
      </c>
      <c r="AR54" s="37" t="s">
        <v>35</v>
      </c>
      <c r="AS54" s="37" t="s">
        <v>35</v>
      </c>
      <c r="AT54" s="37">
        <v>43</v>
      </c>
      <c r="AU54" s="37" t="s">
        <v>35</v>
      </c>
    </row>
    <row r="55" spans="26:47" ht="15" x14ac:dyDescent="0.2">
      <c r="Z55" s="58" t="s">
        <v>223</v>
      </c>
      <c r="AA55" s="59">
        <f t="shared" si="18"/>
        <v>1.0012999999999999</v>
      </c>
      <c r="AB55" s="3"/>
      <c r="AC55" s="47">
        <v>190</v>
      </c>
      <c r="AD55" s="47" t="s">
        <v>172</v>
      </c>
      <c r="AK55" s="25" t="s">
        <v>81</v>
      </c>
      <c r="AL55" s="26">
        <f t="shared" si="12"/>
        <v>180.47199999999998</v>
      </c>
      <c r="AM55" s="26" t="str">
        <f t="shared" si="13"/>
        <v>N/A</v>
      </c>
      <c r="AN55" s="26" t="str">
        <f t="shared" si="14"/>
        <v>N/A</v>
      </c>
      <c r="AO55" s="26">
        <f t="shared" si="15"/>
        <v>122.084</v>
      </c>
      <c r="AP55" s="26" t="str">
        <f t="shared" si="16"/>
        <v>N/A</v>
      </c>
      <c r="AQ55" s="37">
        <v>68</v>
      </c>
      <c r="AR55" s="37" t="s">
        <v>35</v>
      </c>
      <c r="AS55" s="37" t="s">
        <v>35</v>
      </c>
      <c r="AT55" s="37">
        <v>46</v>
      </c>
      <c r="AU55" s="37" t="s">
        <v>35</v>
      </c>
    </row>
    <row r="56" spans="26:47" ht="15" x14ac:dyDescent="0.2">
      <c r="Z56" s="58" t="s">
        <v>224</v>
      </c>
      <c r="AA56" s="59">
        <f t="shared" si="18"/>
        <v>2.5295999999999998</v>
      </c>
      <c r="AB56" s="3"/>
      <c r="AC56" s="47">
        <v>480</v>
      </c>
      <c r="AD56" s="47" t="s">
        <v>172</v>
      </c>
      <c r="AK56" s="25" t="s">
        <v>82</v>
      </c>
      <c r="AL56" s="26">
        <f t="shared" si="12"/>
        <v>475.06599999999997</v>
      </c>
      <c r="AM56" s="26" t="str">
        <f t="shared" si="13"/>
        <v>N/A</v>
      </c>
      <c r="AN56" s="26">
        <f t="shared" si="14"/>
        <v>586.53399999999999</v>
      </c>
      <c r="AO56" s="26" t="str">
        <f t="shared" si="15"/>
        <v>N/A</v>
      </c>
      <c r="AP56" s="26" t="str">
        <f t="shared" si="16"/>
        <v>N/A</v>
      </c>
      <c r="AQ56" s="37">
        <v>179</v>
      </c>
      <c r="AR56" s="37" t="s">
        <v>35</v>
      </c>
      <c r="AS56" s="37">
        <v>221</v>
      </c>
      <c r="AT56" s="37" t="s">
        <v>35</v>
      </c>
      <c r="AU56" s="37" t="s">
        <v>35</v>
      </c>
    </row>
    <row r="57" spans="26:47" ht="15" x14ac:dyDescent="0.2">
      <c r="Z57" s="58" t="s">
        <v>225</v>
      </c>
      <c r="AA57" s="59">
        <f t="shared" si="18"/>
        <v>0.84319999999999995</v>
      </c>
      <c r="AB57" s="3"/>
      <c r="AC57" s="47">
        <v>160</v>
      </c>
      <c r="AD57" s="47" t="s">
        <v>172</v>
      </c>
      <c r="AK57" s="25" t="s">
        <v>83</v>
      </c>
      <c r="AL57" s="26">
        <f t="shared" si="12"/>
        <v>514.87599999999998</v>
      </c>
      <c r="AM57" s="26" t="str">
        <f t="shared" si="13"/>
        <v>N/A</v>
      </c>
      <c r="AN57" s="26">
        <f t="shared" si="14"/>
        <v>360.94399999999996</v>
      </c>
      <c r="AO57" s="26" t="str">
        <f t="shared" si="15"/>
        <v>N/A</v>
      </c>
      <c r="AP57" s="26" t="str">
        <f t="shared" si="16"/>
        <v>N/A</v>
      </c>
      <c r="AQ57" s="37">
        <v>194</v>
      </c>
      <c r="AR57" s="37" t="s">
        <v>35</v>
      </c>
      <c r="AS57" s="37">
        <v>136</v>
      </c>
      <c r="AT57" s="37" t="s">
        <v>35</v>
      </c>
      <c r="AU57" s="37" t="s">
        <v>35</v>
      </c>
    </row>
    <row r="58" spans="26:47" ht="15" x14ac:dyDescent="0.2">
      <c r="Z58" s="58" t="s">
        <v>226</v>
      </c>
      <c r="AA58" s="59">
        <f t="shared" si="18"/>
        <v>0.84319999999999995</v>
      </c>
      <c r="AB58" s="3"/>
      <c r="AC58" s="47">
        <v>160</v>
      </c>
      <c r="AD58" s="47" t="s">
        <v>172</v>
      </c>
      <c r="AK58" s="25" t="s">
        <v>84</v>
      </c>
      <c r="AL58" s="26">
        <f t="shared" si="12"/>
        <v>443.21799999999996</v>
      </c>
      <c r="AM58" s="26" t="str">
        <f t="shared" si="13"/>
        <v>N/A</v>
      </c>
      <c r="AN58" s="26" t="str">
        <f t="shared" si="14"/>
        <v>N/A</v>
      </c>
      <c r="AO58" s="26" t="str">
        <f t="shared" si="15"/>
        <v>N/A</v>
      </c>
      <c r="AP58" s="26" t="str">
        <f t="shared" si="16"/>
        <v>N/A</v>
      </c>
      <c r="AQ58" s="37">
        <v>167</v>
      </c>
      <c r="AR58" s="37" t="s">
        <v>35</v>
      </c>
      <c r="AS58" s="37" t="s">
        <v>35</v>
      </c>
      <c r="AT58" s="37" t="s">
        <v>35</v>
      </c>
      <c r="AU58" s="37" t="s">
        <v>35</v>
      </c>
    </row>
    <row r="59" spans="26:47" ht="15" x14ac:dyDescent="0.2">
      <c r="Z59" s="58" t="s">
        <v>227</v>
      </c>
      <c r="AA59" s="59">
        <f t="shared" si="18"/>
        <v>0.84319999999999995</v>
      </c>
      <c r="AB59" s="3"/>
      <c r="AC59" s="47">
        <v>160</v>
      </c>
      <c r="AD59" s="47" t="s">
        <v>172</v>
      </c>
      <c r="AK59" s="25" t="s">
        <v>85</v>
      </c>
      <c r="AL59" s="26">
        <f t="shared" si="12"/>
        <v>283.97800000000001</v>
      </c>
      <c r="AM59" s="26" t="str">
        <f t="shared" si="13"/>
        <v>N/A</v>
      </c>
      <c r="AN59" s="26">
        <f t="shared" si="14"/>
        <v>331.75</v>
      </c>
      <c r="AO59" s="26" t="str">
        <f t="shared" si="15"/>
        <v>N/A</v>
      </c>
      <c r="AP59" s="26" t="str">
        <f t="shared" si="16"/>
        <v>N/A</v>
      </c>
      <c r="AQ59" s="37">
        <v>107</v>
      </c>
      <c r="AR59" s="37" t="s">
        <v>35</v>
      </c>
      <c r="AS59" s="37">
        <v>125</v>
      </c>
      <c r="AT59" s="37" t="s">
        <v>35</v>
      </c>
      <c r="AU59" s="37" t="s">
        <v>35</v>
      </c>
    </row>
    <row r="60" spans="26:47" ht="15" x14ac:dyDescent="0.2">
      <c r="Z60" s="58" t="s">
        <v>228</v>
      </c>
      <c r="AA60" s="59">
        <f t="shared" si="18"/>
        <v>4.3719392999999995E-2</v>
      </c>
      <c r="AB60" s="3"/>
      <c r="AC60" s="47">
        <v>8.2958999999999996</v>
      </c>
      <c r="AD60" s="47" t="s">
        <v>172</v>
      </c>
      <c r="AK60" s="25" t="s">
        <v>86</v>
      </c>
      <c r="AL60" s="26" t="str">
        <f t="shared" si="12"/>
        <v>N/A</v>
      </c>
      <c r="AM60" s="26" t="str">
        <f t="shared" si="13"/>
        <v>N/A</v>
      </c>
      <c r="AN60" s="26">
        <f t="shared" si="14"/>
        <v>204.358</v>
      </c>
      <c r="AO60" s="26" t="str">
        <f t="shared" si="15"/>
        <v>N/A</v>
      </c>
      <c r="AP60" s="26" t="str">
        <f t="shared" si="16"/>
        <v>N/A</v>
      </c>
      <c r="AQ60" s="37" t="s">
        <v>35</v>
      </c>
      <c r="AR60" s="37" t="s">
        <v>35</v>
      </c>
      <c r="AS60" s="37">
        <v>77</v>
      </c>
      <c r="AT60" s="37" t="s">
        <v>35</v>
      </c>
      <c r="AU60" s="37" t="s">
        <v>35</v>
      </c>
    </row>
    <row r="61" spans="26:47" ht="15" x14ac:dyDescent="0.2">
      <c r="Z61" s="58" t="s">
        <v>229</v>
      </c>
      <c r="AA61" s="3"/>
      <c r="AB61" s="59">
        <f>AC61/1000*$S$3</f>
        <v>0.42686999999999997</v>
      </c>
      <c r="AC61" s="47">
        <v>81</v>
      </c>
      <c r="AD61" s="47" t="s">
        <v>174</v>
      </c>
      <c r="AK61" s="25" t="s">
        <v>34</v>
      </c>
      <c r="AL61" s="26">
        <f t="shared" si="12"/>
        <v>297.24799999999999</v>
      </c>
      <c r="AM61" s="26">
        <f t="shared" si="13"/>
        <v>339.71199999999999</v>
      </c>
      <c r="AN61" s="26" t="str">
        <f t="shared" si="14"/>
        <v>N/A</v>
      </c>
      <c r="AO61" s="26" t="str">
        <f t="shared" si="15"/>
        <v>N/A</v>
      </c>
      <c r="AP61" s="26" t="str">
        <f t="shared" si="16"/>
        <v>N/A</v>
      </c>
      <c r="AQ61" s="36">
        <v>112</v>
      </c>
      <c r="AR61" s="36">
        <v>128</v>
      </c>
      <c r="AS61" s="36" t="s">
        <v>35</v>
      </c>
      <c r="AT61" s="37" t="s">
        <v>35</v>
      </c>
      <c r="AU61" s="37" t="s">
        <v>35</v>
      </c>
    </row>
    <row r="62" spans="26:47" ht="15" x14ac:dyDescent="0.2">
      <c r="Z62" s="58" t="s">
        <v>230</v>
      </c>
      <c r="AA62" s="59">
        <f t="shared" si="18"/>
        <v>2.1079999999999998E-2</v>
      </c>
      <c r="AB62" s="3"/>
      <c r="AC62" s="47">
        <v>4</v>
      </c>
      <c r="AD62" s="47" t="s">
        <v>172</v>
      </c>
      <c r="AK62" s="25" t="s">
        <v>36</v>
      </c>
      <c r="AL62" s="26">
        <f t="shared" si="12"/>
        <v>127.392</v>
      </c>
      <c r="AM62" s="26">
        <f t="shared" si="13"/>
        <v>153.93199999999999</v>
      </c>
      <c r="AN62" s="26">
        <f t="shared" si="14"/>
        <v>135.35399999999998</v>
      </c>
      <c r="AO62" s="26">
        <f t="shared" si="15"/>
        <v>127.392</v>
      </c>
      <c r="AP62" s="26">
        <f t="shared" si="16"/>
        <v>153.93199999999999</v>
      </c>
      <c r="AQ62" s="36">
        <v>48</v>
      </c>
      <c r="AR62" s="36">
        <v>58</v>
      </c>
      <c r="AS62" s="36">
        <v>51</v>
      </c>
      <c r="AT62" s="37">
        <v>48</v>
      </c>
      <c r="AU62" s="37">
        <v>58</v>
      </c>
    </row>
    <row r="63" spans="26:47" ht="15" x14ac:dyDescent="0.2">
      <c r="Z63" s="58" t="s">
        <v>231</v>
      </c>
      <c r="AA63" s="59">
        <f t="shared" si="18"/>
        <v>0.52700000000000002</v>
      </c>
      <c r="AB63" s="3"/>
      <c r="AC63" s="47">
        <v>100</v>
      </c>
      <c r="AD63" s="47" t="s">
        <v>172</v>
      </c>
      <c r="AK63" s="25" t="s">
        <v>37</v>
      </c>
      <c r="AL63" s="26">
        <f t="shared" si="12"/>
        <v>360.94399999999996</v>
      </c>
      <c r="AM63" s="26">
        <f t="shared" si="13"/>
        <v>451.18</v>
      </c>
      <c r="AN63" s="26">
        <f t="shared" si="14"/>
        <v>406.06200000000001</v>
      </c>
      <c r="AO63" s="26">
        <f t="shared" si="15"/>
        <v>360.94399999999996</v>
      </c>
      <c r="AP63" s="26">
        <f t="shared" si="16"/>
        <v>451.18</v>
      </c>
      <c r="AQ63" s="36">
        <v>136</v>
      </c>
      <c r="AR63" s="36">
        <v>170</v>
      </c>
      <c r="AS63" s="36">
        <v>153</v>
      </c>
      <c r="AT63" s="37">
        <v>136</v>
      </c>
      <c r="AU63" s="37">
        <v>170</v>
      </c>
    </row>
    <row r="64" spans="26:47" ht="15" x14ac:dyDescent="0.2">
      <c r="Z64" s="58" t="s">
        <v>232</v>
      </c>
      <c r="AA64" s="3"/>
      <c r="AB64" s="3"/>
      <c r="AC64" s="47"/>
      <c r="AD64" s="47"/>
      <c r="AK64" s="25" t="s">
        <v>38</v>
      </c>
      <c r="AL64" s="26">
        <f t="shared" si="12"/>
        <v>440.56399999999996</v>
      </c>
      <c r="AM64" s="26">
        <f t="shared" si="13"/>
        <v>533.45399999999995</v>
      </c>
      <c r="AN64" s="26">
        <f t="shared" si="14"/>
        <v>498.952</v>
      </c>
      <c r="AO64" s="26">
        <f t="shared" si="15"/>
        <v>440.56399999999996</v>
      </c>
      <c r="AP64" s="26">
        <f t="shared" si="16"/>
        <v>533.45399999999995</v>
      </c>
      <c r="AQ64" s="36">
        <v>166</v>
      </c>
      <c r="AR64" s="36">
        <v>201</v>
      </c>
      <c r="AS64" s="36">
        <v>188</v>
      </c>
      <c r="AT64" s="37">
        <v>166</v>
      </c>
      <c r="AU64" s="37">
        <v>201</v>
      </c>
    </row>
    <row r="65" spans="26:47" ht="15" x14ac:dyDescent="0.2">
      <c r="Z65" s="58" t="s">
        <v>233</v>
      </c>
      <c r="AA65" s="59">
        <f t="shared" si="18"/>
        <v>4.2160000000000002</v>
      </c>
      <c r="AB65" s="3"/>
      <c r="AC65" s="47">
        <v>800</v>
      </c>
      <c r="AD65" s="47" t="s">
        <v>172</v>
      </c>
      <c r="AK65" s="25" t="s">
        <v>39</v>
      </c>
      <c r="AL65" s="26">
        <f t="shared" si="12"/>
        <v>122.084</v>
      </c>
      <c r="AM65" s="26">
        <f t="shared" si="13"/>
        <v>148.624</v>
      </c>
      <c r="AN65" s="26" t="str">
        <f t="shared" si="14"/>
        <v>N/A</v>
      </c>
      <c r="AO65" s="26">
        <f t="shared" si="15"/>
        <v>122.084</v>
      </c>
      <c r="AP65" s="26">
        <f t="shared" si="16"/>
        <v>148.624</v>
      </c>
      <c r="AQ65" s="36">
        <v>46</v>
      </c>
      <c r="AR65" s="36">
        <v>56</v>
      </c>
      <c r="AS65" s="36" t="s">
        <v>35</v>
      </c>
      <c r="AT65" s="37">
        <v>46</v>
      </c>
      <c r="AU65" s="37">
        <v>56</v>
      </c>
    </row>
    <row r="66" spans="26:47" ht="15" x14ac:dyDescent="0.2">
      <c r="Z66" s="58" t="s">
        <v>234</v>
      </c>
      <c r="AA66" s="3"/>
      <c r="AB66" s="59">
        <f>AC66/1000*$S$3</f>
        <v>0.84003799999999995</v>
      </c>
      <c r="AC66" s="47">
        <v>159.4</v>
      </c>
      <c r="AD66" s="47" t="s">
        <v>174</v>
      </c>
      <c r="AK66" s="25" t="s">
        <v>40</v>
      </c>
      <c r="AL66" s="26">
        <f t="shared" si="12"/>
        <v>257.43799999999999</v>
      </c>
      <c r="AM66" s="26">
        <f t="shared" si="13"/>
        <v>286.63200000000001</v>
      </c>
      <c r="AN66" s="26" t="str">
        <f t="shared" si="14"/>
        <v>N/A</v>
      </c>
      <c r="AO66" s="26">
        <f t="shared" si="15"/>
        <v>257.43799999999999</v>
      </c>
      <c r="AP66" s="26">
        <f t="shared" si="16"/>
        <v>286.63200000000001</v>
      </c>
      <c r="AQ66" s="36">
        <v>97</v>
      </c>
      <c r="AR66" s="36">
        <v>108</v>
      </c>
      <c r="AS66" s="36" t="s">
        <v>35</v>
      </c>
      <c r="AT66" s="37">
        <v>97</v>
      </c>
      <c r="AU66" s="37">
        <v>108</v>
      </c>
    </row>
    <row r="67" spans="26:47" ht="15" x14ac:dyDescent="0.2">
      <c r="Z67" s="58" t="s">
        <v>235</v>
      </c>
      <c r="AA67" s="59">
        <f t="shared" si="18"/>
        <v>1.8971999999999998</v>
      </c>
      <c r="AB67" s="3"/>
      <c r="AC67" s="47">
        <v>360</v>
      </c>
      <c r="AD67" s="47" t="s">
        <v>172</v>
      </c>
      <c r="AK67" s="25" t="s">
        <v>41</v>
      </c>
      <c r="AL67" s="26">
        <f t="shared" si="12"/>
        <v>307.86399999999998</v>
      </c>
      <c r="AM67" s="26">
        <f t="shared" si="13"/>
        <v>363.59800000000001</v>
      </c>
      <c r="AN67" s="26" t="str">
        <f t="shared" si="14"/>
        <v>N/A</v>
      </c>
      <c r="AO67" s="26">
        <f t="shared" si="15"/>
        <v>278.67</v>
      </c>
      <c r="AP67" s="26">
        <f t="shared" si="16"/>
        <v>334.404</v>
      </c>
      <c r="AQ67" s="36">
        <v>116</v>
      </c>
      <c r="AR67" s="36">
        <v>137</v>
      </c>
      <c r="AS67" s="36" t="s">
        <v>35</v>
      </c>
      <c r="AT67" s="37">
        <v>105</v>
      </c>
      <c r="AU67" s="37">
        <v>126</v>
      </c>
    </row>
    <row r="68" spans="26:47" ht="15" x14ac:dyDescent="0.2">
      <c r="Z68" s="58" t="s">
        <v>236</v>
      </c>
      <c r="AA68" s="59">
        <f t="shared" si="18"/>
        <v>1.1857499999999999</v>
      </c>
      <c r="AB68" s="3"/>
      <c r="AC68" s="47">
        <v>225</v>
      </c>
      <c r="AD68" s="47" t="s">
        <v>172</v>
      </c>
      <c r="AK68" s="25" t="s">
        <v>42</v>
      </c>
      <c r="AL68" s="26">
        <f t="shared" si="12"/>
        <v>29.193999999999999</v>
      </c>
      <c r="AM68" s="26" t="str">
        <f t="shared" si="13"/>
        <v>N/A</v>
      </c>
      <c r="AN68" s="26">
        <f t="shared" si="14"/>
        <v>10.616</v>
      </c>
      <c r="AO68" s="26">
        <f t="shared" si="15"/>
        <v>29.193999999999999</v>
      </c>
      <c r="AP68" s="26" t="str">
        <f t="shared" si="16"/>
        <v>N/A</v>
      </c>
      <c r="AQ68" s="36">
        <v>11</v>
      </c>
      <c r="AR68" s="36" t="s">
        <v>35</v>
      </c>
      <c r="AS68" s="36">
        <v>4</v>
      </c>
      <c r="AT68" s="37">
        <v>11</v>
      </c>
      <c r="AU68" s="37" t="s">
        <v>35</v>
      </c>
    </row>
    <row r="69" spans="26:47" ht="15" x14ac:dyDescent="0.2">
      <c r="Z69" s="58" t="s">
        <v>237</v>
      </c>
      <c r="AA69" s="59">
        <f t="shared" si="18"/>
        <v>0.59023999999999999</v>
      </c>
      <c r="AB69" s="3"/>
      <c r="AC69" s="47">
        <v>112</v>
      </c>
      <c r="AD69" s="47" t="s">
        <v>172</v>
      </c>
      <c r="AK69" s="25" t="s">
        <v>43</v>
      </c>
      <c r="AL69" s="26">
        <f t="shared" ref="AL69:AL88" si="19">IFERROR(AQ69*$AL$3, "N/A")</f>
        <v>13.27</v>
      </c>
      <c r="AM69" s="26" t="str">
        <f t="shared" ref="AM69:AM88" si="20">IFERROR(AR69*$AL$3, "N/A")</f>
        <v>N/A</v>
      </c>
      <c r="AN69" s="26" t="str">
        <f t="shared" ref="AN69:AN88" si="21">IFERROR(AS69*$AL$3, "N/A")</f>
        <v>N/A</v>
      </c>
      <c r="AO69" s="26">
        <f t="shared" ref="AO69:AO88" si="22">IFERROR(AT69*$AL$3, "N/A")</f>
        <v>13.27</v>
      </c>
      <c r="AP69" s="26" t="str">
        <f t="shared" ref="AP69:AP88" si="23">IFERROR(AU69*$AL$3, "N/A")</f>
        <v>N/A</v>
      </c>
      <c r="AQ69" s="36">
        <v>5</v>
      </c>
      <c r="AR69" s="36" t="s">
        <v>35</v>
      </c>
      <c r="AS69" s="36" t="s">
        <v>35</v>
      </c>
      <c r="AT69" s="37">
        <v>5</v>
      </c>
      <c r="AU69" s="37" t="s">
        <v>35</v>
      </c>
    </row>
    <row r="70" spans="26:47" ht="15" x14ac:dyDescent="0.2">
      <c r="Z70" s="58" t="s">
        <v>238</v>
      </c>
      <c r="AA70" s="59">
        <f t="shared" si="18"/>
        <v>0.52700000000000002</v>
      </c>
      <c r="AB70" s="3"/>
      <c r="AC70" s="47">
        <v>100</v>
      </c>
      <c r="AD70" s="47" t="s">
        <v>172</v>
      </c>
      <c r="AK70" s="25" t="s">
        <v>44</v>
      </c>
      <c r="AL70" s="26">
        <f t="shared" si="19"/>
        <v>21.231999999999999</v>
      </c>
      <c r="AM70" s="26" t="str">
        <f t="shared" si="20"/>
        <v>N/A</v>
      </c>
      <c r="AN70" s="26" t="str">
        <f t="shared" si="21"/>
        <v>N/A</v>
      </c>
      <c r="AO70" s="26">
        <f t="shared" si="22"/>
        <v>21.231999999999999</v>
      </c>
      <c r="AP70" s="26" t="str">
        <f t="shared" si="23"/>
        <v>N/A</v>
      </c>
      <c r="AQ70" s="36">
        <v>8</v>
      </c>
      <c r="AR70" s="36" t="s">
        <v>35</v>
      </c>
      <c r="AS70" s="36" t="s">
        <v>35</v>
      </c>
      <c r="AT70" s="37">
        <v>8</v>
      </c>
      <c r="AU70" s="37" t="s">
        <v>35</v>
      </c>
    </row>
    <row r="71" spans="26:47" ht="15" x14ac:dyDescent="0.2">
      <c r="Z71" s="58" t="s">
        <v>239</v>
      </c>
      <c r="AA71" s="3"/>
      <c r="AB71" s="59">
        <f>AC71/1000*$S$3</f>
        <v>2.6349999999999998</v>
      </c>
      <c r="AC71" s="47">
        <v>500</v>
      </c>
      <c r="AD71" s="47" t="s">
        <v>174</v>
      </c>
      <c r="AK71" s="25" t="s">
        <v>45</v>
      </c>
      <c r="AL71" s="26">
        <f t="shared" si="19"/>
        <v>180.47199999999998</v>
      </c>
      <c r="AM71" s="26">
        <f t="shared" si="20"/>
        <v>217.62799999999999</v>
      </c>
      <c r="AN71" s="26" t="str">
        <f t="shared" si="21"/>
        <v>N/A</v>
      </c>
      <c r="AO71" s="26">
        <f t="shared" si="22"/>
        <v>180.47199999999998</v>
      </c>
      <c r="AP71" s="26">
        <f t="shared" si="23"/>
        <v>217.62799999999999</v>
      </c>
      <c r="AQ71" s="36">
        <v>68</v>
      </c>
      <c r="AR71" s="36">
        <v>82</v>
      </c>
      <c r="AS71" s="36" t="s">
        <v>35</v>
      </c>
      <c r="AT71" s="37">
        <v>68</v>
      </c>
      <c r="AU71" s="37">
        <v>82</v>
      </c>
    </row>
    <row r="72" spans="26:47" ht="15" x14ac:dyDescent="0.2">
      <c r="Z72" s="58" t="s">
        <v>240</v>
      </c>
      <c r="AA72" s="3"/>
      <c r="AB72" s="59">
        <f>AC72/1000*$S$3</f>
        <v>2.6349999999999998</v>
      </c>
      <c r="AC72" s="47">
        <v>500</v>
      </c>
      <c r="AD72" s="47" t="s">
        <v>174</v>
      </c>
      <c r="AK72" s="25" t="s">
        <v>46</v>
      </c>
      <c r="AL72" s="26">
        <f t="shared" si="19"/>
        <v>249.476</v>
      </c>
      <c r="AM72" s="26">
        <f t="shared" si="20"/>
        <v>291.94</v>
      </c>
      <c r="AN72" s="26">
        <f t="shared" si="21"/>
        <v>268.05399999999997</v>
      </c>
      <c r="AO72" s="26">
        <f t="shared" si="22"/>
        <v>185.78</v>
      </c>
      <c r="AP72" s="26">
        <f t="shared" si="23"/>
        <v>228.244</v>
      </c>
      <c r="AQ72" s="36">
        <v>94</v>
      </c>
      <c r="AR72" s="36">
        <v>110</v>
      </c>
      <c r="AS72" s="36">
        <v>101</v>
      </c>
      <c r="AT72" s="37">
        <v>70</v>
      </c>
      <c r="AU72" s="37">
        <v>86</v>
      </c>
    </row>
    <row r="73" spans="26:47" ht="15" x14ac:dyDescent="0.2">
      <c r="Z73" s="58" t="s">
        <v>241</v>
      </c>
      <c r="AA73" s="59">
        <f t="shared" ref="AA73:AA77" si="24">AC73/1000*$S$3</f>
        <v>5.2699999999999997E-2</v>
      </c>
      <c r="AB73" s="3"/>
      <c r="AC73" s="47">
        <v>10</v>
      </c>
      <c r="AD73" s="47" t="s">
        <v>172</v>
      </c>
      <c r="AK73" s="25" t="s">
        <v>47</v>
      </c>
      <c r="AL73" s="26">
        <f t="shared" si="19"/>
        <v>265.39999999999998</v>
      </c>
      <c r="AM73" s="26">
        <f t="shared" si="20"/>
        <v>291.94</v>
      </c>
      <c r="AN73" s="26" t="str">
        <f t="shared" si="21"/>
        <v>N/A</v>
      </c>
      <c r="AO73" s="26">
        <f t="shared" si="22"/>
        <v>201.70400000000001</v>
      </c>
      <c r="AP73" s="26">
        <f t="shared" si="23"/>
        <v>228.244</v>
      </c>
      <c r="AQ73" s="36">
        <v>100</v>
      </c>
      <c r="AR73" s="36">
        <v>110</v>
      </c>
      <c r="AS73" s="36" t="s">
        <v>35</v>
      </c>
      <c r="AT73" s="37">
        <v>76</v>
      </c>
      <c r="AU73" s="37">
        <v>86</v>
      </c>
    </row>
    <row r="74" spans="26:47" ht="15" x14ac:dyDescent="0.2">
      <c r="Z74" s="58" t="s">
        <v>242</v>
      </c>
      <c r="AA74" s="59">
        <f t="shared" si="24"/>
        <v>1.2647999999999999</v>
      </c>
      <c r="AB74" s="3"/>
      <c r="AC74" s="47">
        <v>240</v>
      </c>
      <c r="AD74" s="47" t="s">
        <v>172</v>
      </c>
      <c r="AK74" s="25" t="s">
        <v>48</v>
      </c>
      <c r="AL74" s="26">
        <f t="shared" si="19"/>
        <v>185.78</v>
      </c>
      <c r="AM74" s="26">
        <f t="shared" si="20"/>
        <v>228.244</v>
      </c>
      <c r="AN74" s="26" t="str">
        <f t="shared" si="21"/>
        <v>N/A</v>
      </c>
      <c r="AO74" s="26">
        <f t="shared" si="22"/>
        <v>119.42999999999999</v>
      </c>
      <c r="AP74" s="26">
        <f t="shared" si="23"/>
        <v>161.89400000000001</v>
      </c>
      <c r="AQ74" s="36">
        <v>70</v>
      </c>
      <c r="AR74" s="36">
        <v>86</v>
      </c>
      <c r="AS74" s="36" t="s">
        <v>35</v>
      </c>
      <c r="AT74" s="37">
        <v>45</v>
      </c>
      <c r="AU74" s="37">
        <v>61</v>
      </c>
    </row>
    <row r="75" spans="26:47" ht="15" x14ac:dyDescent="0.2">
      <c r="Z75" s="58" t="s">
        <v>243</v>
      </c>
      <c r="AA75" s="59">
        <f t="shared" si="24"/>
        <v>1.6136739999999998</v>
      </c>
      <c r="AB75" s="3"/>
      <c r="AC75" s="47">
        <v>306.2</v>
      </c>
      <c r="AD75" s="47" t="s">
        <v>172</v>
      </c>
      <c r="AK75" s="25" t="s">
        <v>49</v>
      </c>
      <c r="AL75" s="26">
        <f t="shared" si="19"/>
        <v>185.78</v>
      </c>
      <c r="AM75" s="26">
        <f t="shared" si="20"/>
        <v>220.28199999999998</v>
      </c>
      <c r="AN75" s="26" t="str">
        <f t="shared" si="21"/>
        <v>N/A</v>
      </c>
      <c r="AO75" s="26">
        <f t="shared" si="22"/>
        <v>119.42999999999999</v>
      </c>
      <c r="AP75" s="26">
        <f t="shared" si="23"/>
        <v>156.58599999999998</v>
      </c>
      <c r="AQ75" s="36">
        <v>70</v>
      </c>
      <c r="AR75" s="36">
        <v>83</v>
      </c>
      <c r="AS75" s="36" t="s">
        <v>35</v>
      </c>
      <c r="AT75" s="37">
        <v>45</v>
      </c>
      <c r="AU75" s="37">
        <v>59</v>
      </c>
    </row>
    <row r="76" spans="26:47" ht="15" x14ac:dyDescent="0.2">
      <c r="Z76" s="58" t="s">
        <v>244</v>
      </c>
      <c r="AA76" s="59">
        <f t="shared" si="24"/>
        <v>3.9524999999999997</v>
      </c>
      <c r="AB76" s="3"/>
      <c r="AC76" s="47">
        <v>750</v>
      </c>
      <c r="AD76" s="47" t="s">
        <v>172</v>
      </c>
      <c r="AK76" s="25" t="s">
        <v>50</v>
      </c>
      <c r="AL76" s="26">
        <f t="shared" si="19"/>
        <v>180.47199999999998</v>
      </c>
      <c r="AM76" s="26" t="str">
        <f t="shared" si="20"/>
        <v>N/A</v>
      </c>
      <c r="AN76" s="26" t="str">
        <f t="shared" si="21"/>
        <v>N/A</v>
      </c>
      <c r="AO76" s="26">
        <f t="shared" si="22"/>
        <v>116.776</v>
      </c>
      <c r="AP76" s="26" t="str">
        <f t="shared" si="23"/>
        <v>N/A</v>
      </c>
      <c r="AQ76" s="36">
        <v>68</v>
      </c>
      <c r="AR76" s="36" t="s">
        <v>35</v>
      </c>
      <c r="AS76" s="36" t="s">
        <v>35</v>
      </c>
      <c r="AT76" s="37">
        <v>44</v>
      </c>
      <c r="AU76" s="37" t="s">
        <v>35</v>
      </c>
    </row>
    <row r="77" spans="26:47" ht="15" x14ac:dyDescent="0.2">
      <c r="Z77" s="58" t="s">
        <v>245</v>
      </c>
      <c r="AA77" s="59">
        <f t="shared" si="24"/>
        <v>0.96440999999999988</v>
      </c>
      <c r="AB77" s="3"/>
      <c r="AC77" s="47">
        <v>183</v>
      </c>
      <c r="AD77" s="47" t="s">
        <v>172</v>
      </c>
      <c r="AK77" s="25" t="s">
        <v>51</v>
      </c>
      <c r="AL77" s="26">
        <f t="shared" si="19"/>
        <v>185.78</v>
      </c>
      <c r="AM77" s="26" t="str">
        <f t="shared" si="20"/>
        <v>N/A</v>
      </c>
      <c r="AN77" s="26" t="str">
        <f t="shared" si="21"/>
        <v>N/A</v>
      </c>
      <c r="AO77" s="26">
        <f t="shared" si="22"/>
        <v>119.42999999999999</v>
      </c>
      <c r="AP77" s="26" t="str">
        <f t="shared" si="23"/>
        <v>N/A</v>
      </c>
      <c r="AQ77" s="36">
        <v>70</v>
      </c>
      <c r="AR77" s="36" t="s">
        <v>35</v>
      </c>
      <c r="AS77" s="36" t="s">
        <v>35</v>
      </c>
      <c r="AT77" s="37">
        <v>45</v>
      </c>
      <c r="AU77" s="37" t="s">
        <v>35</v>
      </c>
    </row>
    <row r="78" spans="26:47" ht="15" x14ac:dyDescent="0.2">
      <c r="Z78" s="58" t="s">
        <v>246</v>
      </c>
      <c r="AA78" s="59">
        <f t="shared" ref="AA78:AA80" si="25">AC78/1000*$S$3</f>
        <v>0.26350000000000001</v>
      </c>
      <c r="AB78" s="3"/>
      <c r="AC78" s="47">
        <v>50</v>
      </c>
      <c r="AD78" s="47" t="s">
        <v>172</v>
      </c>
      <c r="AK78" s="25" t="s">
        <v>52</v>
      </c>
      <c r="AL78" s="26">
        <f t="shared" si="19"/>
        <v>342.36599999999999</v>
      </c>
      <c r="AM78" s="26">
        <f t="shared" si="20"/>
        <v>374.214</v>
      </c>
      <c r="AN78" s="26">
        <f t="shared" si="21"/>
        <v>398.09999999999997</v>
      </c>
      <c r="AO78" s="26">
        <f t="shared" si="22"/>
        <v>299.90199999999999</v>
      </c>
      <c r="AP78" s="26">
        <f t="shared" si="23"/>
        <v>334.404</v>
      </c>
      <c r="AQ78" s="36">
        <v>129</v>
      </c>
      <c r="AR78" s="36">
        <v>141</v>
      </c>
      <c r="AS78" s="36">
        <v>150</v>
      </c>
      <c r="AT78" s="37">
        <v>113</v>
      </c>
      <c r="AU78" s="37">
        <v>126</v>
      </c>
    </row>
    <row r="79" spans="26:47" ht="15" x14ac:dyDescent="0.2">
      <c r="Z79" s="58" t="s">
        <v>247</v>
      </c>
      <c r="AA79" s="59">
        <f t="shared" si="25"/>
        <v>0.13175000000000001</v>
      </c>
      <c r="AB79" s="3"/>
      <c r="AC79" s="47">
        <v>25</v>
      </c>
      <c r="AD79" s="47" t="s">
        <v>172</v>
      </c>
      <c r="AK79" s="25" t="s">
        <v>53</v>
      </c>
      <c r="AL79" s="26">
        <f t="shared" si="19"/>
        <v>268.05399999999997</v>
      </c>
      <c r="AM79" s="26">
        <f t="shared" si="20"/>
        <v>299.90199999999999</v>
      </c>
      <c r="AN79" s="26" t="str">
        <f t="shared" si="21"/>
        <v>N/A</v>
      </c>
      <c r="AO79" s="26">
        <f t="shared" si="22"/>
        <v>228.244</v>
      </c>
      <c r="AP79" s="26">
        <f t="shared" si="23"/>
        <v>260.09199999999998</v>
      </c>
      <c r="AQ79" s="36">
        <v>101</v>
      </c>
      <c r="AR79" s="36">
        <v>113</v>
      </c>
      <c r="AS79" s="36" t="s">
        <v>35</v>
      </c>
      <c r="AT79" s="37">
        <v>86</v>
      </c>
      <c r="AU79" s="37">
        <v>98</v>
      </c>
    </row>
    <row r="80" spans="26:47" ht="15" x14ac:dyDescent="0.2">
      <c r="Z80" s="58" t="s">
        <v>248</v>
      </c>
      <c r="AA80" s="59">
        <f t="shared" si="25"/>
        <v>1.8971999999999998</v>
      </c>
      <c r="AB80" s="3"/>
      <c r="AC80" s="47">
        <v>360</v>
      </c>
      <c r="AD80" s="47" t="s">
        <v>172</v>
      </c>
      <c r="AK80" s="25" t="s">
        <v>54</v>
      </c>
      <c r="AL80" s="26">
        <f t="shared" si="19"/>
        <v>265.39999999999998</v>
      </c>
      <c r="AM80" s="26">
        <f t="shared" si="20"/>
        <v>299.90199999999999</v>
      </c>
      <c r="AN80" s="26" t="str">
        <f t="shared" si="21"/>
        <v>N/A</v>
      </c>
      <c r="AO80" s="26">
        <f t="shared" si="22"/>
        <v>225.59</v>
      </c>
      <c r="AP80" s="26">
        <f t="shared" si="23"/>
        <v>257.43799999999999</v>
      </c>
      <c r="AQ80" s="36">
        <v>100</v>
      </c>
      <c r="AR80" s="36">
        <v>113</v>
      </c>
      <c r="AS80" s="36" t="s">
        <v>35</v>
      </c>
      <c r="AT80" s="37">
        <v>85</v>
      </c>
      <c r="AU80" s="37">
        <v>97</v>
      </c>
    </row>
    <row r="81" spans="26:47" ht="15" x14ac:dyDescent="0.2">
      <c r="Z81" s="58" t="s">
        <v>249</v>
      </c>
      <c r="AA81" s="59">
        <f t="shared" ref="AA81:AA90" si="26">AC81/1000*$S$3</f>
        <v>3.9524999999999997</v>
      </c>
      <c r="AB81" s="3"/>
      <c r="AC81" s="47">
        <v>750</v>
      </c>
      <c r="AD81" s="47" t="s">
        <v>172</v>
      </c>
      <c r="AK81" s="25" t="s">
        <v>55</v>
      </c>
      <c r="AL81" s="26">
        <f t="shared" si="19"/>
        <v>265.39999999999998</v>
      </c>
      <c r="AM81" s="26">
        <f t="shared" si="20"/>
        <v>299.90199999999999</v>
      </c>
      <c r="AN81" s="26" t="str">
        <f t="shared" si="21"/>
        <v>N/A</v>
      </c>
      <c r="AO81" s="26">
        <f t="shared" si="22"/>
        <v>225.59</v>
      </c>
      <c r="AP81" s="26">
        <f t="shared" si="23"/>
        <v>257.43799999999999</v>
      </c>
      <c r="AQ81" s="36">
        <v>100</v>
      </c>
      <c r="AR81" s="36">
        <v>113</v>
      </c>
      <c r="AS81" s="36" t="s">
        <v>35</v>
      </c>
      <c r="AT81" s="37">
        <v>85</v>
      </c>
      <c r="AU81" s="37">
        <v>97</v>
      </c>
    </row>
    <row r="82" spans="26:47" ht="15" x14ac:dyDescent="0.2">
      <c r="Z82" s="58" t="s">
        <v>250</v>
      </c>
      <c r="AA82" s="59">
        <f t="shared" si="26"/>
        <v>2.5295999999999998</v>
      </c>
      <c r="AB82" s="3"/>
      <c r="AC82" s="47">
        <v>480</v>
      </c>
      <c r="AD82" s="47" t="s">
        <v>172</v>
      </c>
      <c r="AK82" s="25" t="s">
        <v>56</v>
      </c>
      <c r="AL82" s="26">
        <f t="shared" si="19"/>
        <v>244.16800000000001</v>
      </c>
      <c r="AM82" s="26">
        <f t="shared" si="20"/>
        <v>276.01599999999996</v>
      </c>
      <c r="AN82" s="26">
        <f t="shared" si="21"/>
        <v>268.05399999999997</v>
      </c>
      <c r="AO82" s="26">
        <f t="shared" si="22"/>
        <v>185.78</v>
      </c>
      <c r="AP82" s="26">
        <f t="shared" si="23"/>
        <v>212.32</v>
      </c>
      <c r="AQ82" s="36">
        <v>92</v>
      </c>
      <c r="AR82" s="36">
        <v>104</v>
      </c>
      <c r="AS82" s="36">
        <v>101</v>
      </c>
      <c r="AT82" s="37">
        <v>70</v>
      </c>
      <c r="AU82" s="37">
        <v>80</v>
      </c>
    </row>
    <row r="83" spans="26:47" ht="15" x14ac:dyDescent="0.2">
      <c r="Z83" s="58" t="s">
        <v>251</v>
      </c>
      <c r="AA83" s="59">
        <f t="shared" si="26"/>
        <v>0.54017499999999996</v>
      </c>
      <c r="AB83" s="3"/>
      <c r="AC83" s="47">
        <v>102.5</v>
      </c>
      <c r="AD83" s="47" t="s">
        <v>172</v>
      </c>
      <c r="AK83" s="25" t="s">
        <v>57</v>
      </c>
      <c r="AL83" s="26">
        <f t="shared" si="19"/>
        <v>342.36599999999999</v>
      </c>
      <c r="AM83" s="26">
        <f t="shared" si="20"/>
        <v>379.52199999999999</v>
      </c>
      <c r="AN83" s="26" t="str">
        <f t="shared" si="21"/>
        <v>N/A</v>
      </c>
      <c r="AO83" s="26">
        <f t="shared" si="22"/>
        <v>339.71199999999999</v>
      </c>
      <c r="AP83" s="26">
        <f t="shared" si="23"/>
        <v>376.86799999999999</v>
      </c>
      <c r="AQ83" s="36">
        <v>129</v>
      </c>
      <c r="AR83" s="36">
        <v>143</v>
      </c>
      <c r="AS83" s="36" t="s">
        <v>35</v>
      </c>
      <c r="AT83" s="37">
        <v>128</v>
      </c>
      <c r="AU83" s="37">
        <v>142</v>
      </c>
    </row>
    <row r="84" spans="26:47" ht="15" x14ac:dyDescent="0.2">
      <c r="Z84" s="58" t="s">
        <v>252</v>
      </c>
      <c r="AA84" s="59">
        <f t="shared" si="26"/>
        <v>1.8971999999999998</v>
      </c>
      <c r="AB84" s="3"/>
      <c r="AC84" s="47">
        <v>360</v>
      </c>
      <c r="AD84" s="47" t="s">
        <v>172</v>
      </c>
      <c r="AK84" s="25" t="s">
        <v>58</v>
      </c>
      <c r="AL84" s="26">
        <f t="shared" si="19"/>
        <v>260.09199999999998</v>
      </c>
      <c r="AM84" s="26">
        <f t="shared" si="20"/>
        <v>297.24799999999999</v>
      </c>
      <c r="AN84" s="26" t="str">
        <f t="shared" si="21"/>
        <v>N/A</v>
      </c>
      <c r="AO84" s="26">
        <f t="shared" si="22"/>
        <v>260.09199999999998</v>
      </c>
      <c r="AP84" s="26">
        <f t="shared" si="23"/>
        <v>297.24799999999999</v>
      </c>
      <c r="AQ84" s="36">
        <v>98</v>
      </c>
      <c r="AR84" s="36">
        <v>112</v>
      </c>
      <c r="AS84" s="36" t="s">
        <v>35</v>
      </c>
      <c r="AT84" s="37">
        <v>98</v>
      </c>
      <c r="AU84" s="37">
        <v>112</v>
      </c>
    </row>
    <row r="85" spans="26:47" ht="15" x14ac:dyDescent="0.2">
      <c r="Z85" s="58" t="s">
        <v>253</v>
      </c>
      <c r="AA85" s="59">
        <f t="shared" si="26"/>
        <v>3.1619999999999995</v>
      </c>
      <c r="AB85" s="3"/>
      <c r="AC85" s="47">
        <v>600</v>
      </c>
      <c r="AD85" s="47" t="s">
        <v>172</v>
      </c>
      <c r="AK85" s="25" t="s">
        <v>59</v>
      </c>
      <c r="AL85" s="26">
        <f t="shared" si="19"/>
        <v>26.54</v>
      </c>
      <c r="AM85" s="26" t="str">
        <f t="shared" si="20"/>
        <v>N/A</v>
      </c>
      <c r="AN85" s="26" t="str">
        <f t="shared" si="21"/>
        <v>N/A</v>
      </c>
      <c r="AO85" s="26">
        <f t="shared" si="22"/>
        <v>26.54</v>
      </c>
      <c r="AP85" s="26" t="str">
        <f t="shared" si="23"/>
        <v>N/A</v>
      </c>
      <c r="AQ85" s="36">
        <v>10</v>
      </c>
      <c r="AR85" s="36" t="s">
        <v>35</v>
      </c>
      <c r="AS85" s="36" t="s">
        <v>35</v>
      </c>
      <c r="AT85" s="37">
        <v>10</v>
      </c>
      <c r="AU85" s="37" t="s">
        <v>35</v>
      </c>
    </row>
    <row r="86" spans="26:47" ht="15" x14ac:dyDescent="0.2">
      <c r="Z86" s="58" t="s">
        <v>254</v>
      </c>
      <c r="AA86" s="59">
        <f t="shared" si="26"/>
        <v>0.63239999999999996</v>
      </c>
      <c r="AB86" s="3"/>
      <c r="AC86" s="47">
        <v>120</v>
      </c>
      <c r="AD86" s="47" t="s">
        <v>172</v>
      </c>
      <c r="AK86" s="25" t="s">
        <v>60</v>
      </c>
      <c r="AL86" s="26">
        <f t="shared" si="19"/>
        <v>18.577999999999999</v>
      </c>
      <c r="AM86" s="26" t="str">
        <f t="shared" si="20"/>
        <v>N/A</v>
      </c>
      <c r="AN86" s="26">
        <f t="shared" si="21"/>
        <v>45.117999999999995</v>
      </c>
      <c r="AO86" s="26">
        <f t="shared" si="22"/>
        <v>15.923999999999999</v>
      </c>
      <c r="AP86" s="26" t="str">
        <f t="shared" si="23"/>
        <v>N/A</v>
      </c>
      <c r="AQ86" s="36">
        <v>7</v>
      </c>
      <c r="AR86" s="36" t="s">
        <v>35</v>
      </c>
      <c r="AS86" s="36">
        <v>17</v>
      </c>
      <c r="AT86" s="37">
        <v>6</v>
      </c>
      <c r="AU86" s="37" t="s">
        <v>35</v>
      </c>
    </row>
    <row r="87" spans="26:47" ht="15" x14ac:dyDescent="0.2">
      <c r="Z87" s="58" t="s">
        <v>255</v>
      </c>
      <c r="AA87" s="59">
        <f t="shared" si="26"/>
        <v>1.8971999999999998</v>
      </c>
      <c r="AB87" s="3"/>
      <c r="AC87" s="47">
        <v>360</v>
      </c>
      <c r="AD87" s="47" t="s">
        <v>172</v>
      </c>
      <c r="AK87" s="25" t="s">
        <v>61</v>
      </c>
      <c r="AL87" s="26">
        <f t="shared" si="19"/>
        <v>180.47199999999998</v>
      </c>
      <c r="AM87" s="26">
        <f t="shared" si="20"/>
        <v>217.62799999999999</v>
      </c>
      <c r="AN87" s="26" t="str">
        <f t="shared" si="21"/>
        <v>N/A</v>
      </c>
      <c r="AO87" s="26">
        <f t="shared" si="22"/>
        <v>177.81799999999998</v>
      </c>
      <c r="AP87" s="26">
        <f t="shared" si="23"/>
        <v>214.97399999999999</v>
      </c>
      <c r="AQ87" s="36">
        <v>68</v>
      </c>
      <c r="AR87" s="36">
        <v>82</v>
      </c>
      <c r="AS87" s="36" t="s">
        <v>35</v>
      </c>
      <c r="AT87" s="37">
        <v>67</v>
      </c>
      <c r="AU87" s="37">
        <v>81</v>
      </c>
    </row>
    <row r="88" spans="26:47" ht="15" x14ac:dyDescent="0.2">
      <c r="Z88" s="58" t="s">
        <v>256</v>
      </c>
      <c r="AA88" s="59">
        <f t="shared" si="26"/>
        <v>1.3174999999999999</v>
      </c>
      <c r="AB88" s="3"/>
      <c r="AC88" s="47">
        <v>250</v>
      </c>
      <c r="AD88" s="47" t="s">
        <v>172</v>
      </c>
      <c r="AK88" s="25" t="s">
        <v>62</v>
      </c>
      <c r="AL88" s="26">
        <f t="shared" si="19"/>
        <v>18.577999999999999</v>
      </c>
      <c r="AM88" s="26" t="str">
        <f t="shared" si="20"/>
        <v>N/A</v>
      </c>
      <c r="AN88" s="26" t="str">
        <f t="shared" si="21"/>
        <v>N/A</v>
      </c>
      <c r="AO88" s="26">
        <f t="shared" si="22"/>
        <v>15.923999999999999</v>
      </c>
      <c r="AP88" s="26" t="str">
        <f t="shared" si="23"/>
        <v>N/A</v>
      </c>
      <c r="AQ88" s="36">
        <v>7</v>
      </c>
      <c r="AR88" s="36" t="s">
        <v>35</v>
      </c>
      <c r="AS88" s="36" t="s">
        <v>35</v>
      </c>
      <c r="AT88" s="37">
        <v>6</v>
      </c>
      <c r="AU88" s="37" t="s">
        <v>35</v>
      </c>
    </row>
    <row r="89" spans="26:47" x14ac:dyDescent="0.2">
      <c r="Z89" s="58" t="s">
        <v>257</v>
      </c>
      <c r="AA89" s="59">
        <f t="shared" si="26"/>
        <v>1.054</v>
      </c>
      <c r="AB89" s="3"/>
      <c r="AC89" s="47">
        <v>200</v>
      </c>
      <c r="AD89" s="47" t="s">
        <v>172</v>
      </c>
      <c r="AK89" s="101" t="s">
        <v>87</v>
      </c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</row>
    <row r="90" spans="26:47" x14ac:dyDescent="0.2">
      <c r="Z90" s="58" t="s">
        <v>258</v>
      </c>
      <c r="AA90" s="59">
        <f t="shared" si="26"/>
        <v>1.8971999999999998</v>
      </c>
      <c r="AB90" s="3"/>
      <c r="AC90" s="47">
        <v>360</v>
      </c>
      <c r="AD90" s="47" t="s">
        <v>172</v>
      </c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</row>
    <row r="91" spans="26:47" x14ac:dyDescent="0.2">
      <c r="Z91" s="58" t="s">
        <v>259</v>
      </c>
      <c r="AA91" s="59"/>
      <c r="AB91" s="59">
        <f>AC91/1000*$S$3</f>
        <v>3.6889999999999996</v>
      </c>
      <c r="AC91" s="47">
        <v>700</v>
      </c>
      <c r="AD91" s="47" t="s">
        <v>174</v>
      </c>
    </row>
    <row r="92" spans="26:47" x14ac:dyDescent="0.2">
      <c r="Z92" s="58" t="s">
        <v>260</v>
      </c>
      <c r="AA92" s="59">
        <f t="shared" ref="AA92:AA152" si="27">AC92/1000*$S$3</f>
        <v>0.10539999999999999</v>
      </c>
      <c r="AB92" s="3"/>
      <c r="AC92" s="47">
        <v>20</v>
      </c>
      <c r="AD92" s="47" t="s">
        <v>172</v>
      </c>
    </row>
    <row r="93" spans="26:47" x14ac:dyDescent="0.2">
      <c r="Z93" s="58" t="s">
        <v>261</v>
      </c>
      <c r="AA93" s="59">
        <f t="shared" si="27"/>
        <v>0.63239999999999996</v>
      </c>
      <c r="AB93" s="3"/>
      <c r="AC93" s="47">
        <v>120</v>
      </c>
      <c r="AD93" s="47" t="s">
        <v>172</v>
      </c>
    </row>
    <row r="94" spans="26:47" x14ac:dyDescent="0.2">
      <c r="Z94" s="58" t="s">
        <v>262</v>
      </c>
      <c r="AA94" s="59">
        <f t="shared" si="27"/>
        <v>0.5480799999999999</v>
      </c>
      <c r="AB94" s="3"/>
      <c r="AC94" s="47">
        <v>104</v>
      </c>
      <c r="AD94" s="47" t="s">
        <v>172</v>
      </c>
    </row>
    <row r="95" spans="26:47" x14ac:dyDescent="0.2">
      <c r="Z95" s="58" t="s">
        <v>263</v>
      </c>
      <c r="AA95" s="59">
        <f t="shared" si="27"/>
        <v>0.42159999999999997</v>
      </c>
      <c r="AB95" s="3"/>
      <c r="AC95" s="47">
        <v>80</v>
      </c>
      <c r="AD95" s="47" t="s">
        <v>172</v>
      </c>
    </row>
    <row r="96" spans="26:47" x14ac:dyDescent="0.2">
      <c r="Z96" s="58" t="s">
        <v>264</v>
      </c>
      <c r="AA96" s="59">
        <f t="shared" si="27"/>
        <v>0.82738999999999996</v>
      </c>
      <c r="AB96" s="3"/>
      <c r="AC96" s="47">
        <v>157</v>
      </c>
      <c r="AD96" s="47" t="s">
        <v>172</v>
      </c>
    </row>
    <row r="97" spans="26:30" x14ac:dyDescent="0.2">
      <c r="Z97" s="58" t="s">
        <v>265</v>
      </c>
      <c r="AA97" s="59">
        <f t="shared" si="27"/>
        <v>0.19762499999999997</v>
      </c>
      <c r="AB97" s="3"/>
      <c r="AC97" s="47">
        <v>37.5</v>
      </c>
      <c r="AD97" s="47" t="s">
        <v>172</v>
      </c>
    </row>
    <row r="98" spans="26:30" x14ac:dyDescent="0.2">
      <c r="Z98" s="58" t="s">
        <v>266</v>
      </c>
      <c r="AA98" s="59">
        <f t="shared" si="27"/>
        <v>1.3174999999999999</v>
      </c>
      <c r="AB98" s="3"/>
      <c r="AC98" s="47">
        <v>250</v>
      </c>
      <c r="AD98" s="47" t="s">
        <v>172</v>
      </c>
    </row>
    <row r="99" spans="26:30" x14ac:dyDescent="0.2">
      <c r="Z99" s="58" t="s">
        <v>267</v>
      </c>
      <c r="AA99" s="59">
        <f t="shared" si="27"/>
        <v>1.3174999999999999</v>
      </c>
      <c r="AB99" s="3"/>
      <c r="AC99" s="47">
        <v>250</v>
      </c>
      <c r="AD99" s="47" t="s">
        <v>172</v>
      </c>
    </row>
    <row r="100" spans="26:30" x14ac:dyDescent="0.2">
      <c r="Z100" s="58" t="s">
        <v>268</v>
      </c>
      <c r="AA100" s="59">
        <f t="shared" si="27"/>
        <v>1.3174999999999999</v>
      </c>
      <c r="AB100" s="3"/>
      <c r="AC100" s="47">
        <v>250</v>
      </c>
      <c r="AD100" s="47" t="s">
        <v>172</v>
      </c>
    </row>
    <row r="101" spans="26:30" x14ac:dyDescent="0.2">
      <c r="Z101" s="58" t="s">
        <v>269</v>
      </c>
      <c r="AA101" s="59"/>
      <c r="AB101" s="59">
        <f>AC101/1000*$S$3</f>
        <v>3.8218040000000002</v>
      </c>
      <c r="AC101" s="47">
        <v>725.2</v>
      </c>
      <c r="AD101" s="47" t="s">
        <v>174</v>
      </c>
    </row>
    <row r="102" spans="26:30" x14ac:dyDescent="0.2">
      <c r="Z102" s="58" t="s">
        <v>270</v>
      </c>
      <c r="AA102" s="59">
        <f t="shared" si="27"/>
        <v>3.9524999999999997</v>
      </c>
      <c r="AB102" s="3"/>
      <c r="AC102" s="47">
        <v>750</v>
      </c>
      <c r="AD102" s="47" t="s">
        <v>172</v>
      </c>
    </row>
    <row r="103" spans="26:30" x14ac:dyDescent="0.2">
      <c r="Z103" s="58" t="s">
        <v>271</v>
      </c>
      <c r="AA103" s="59">
        <f t="shared" si="27"/>
        <v>2.4241999999999999</v>
      </c>
      <c r="AB103" s="3"/>
      <c r="AC103" s="47">
        <v>460</v>
      </c>
      <c r="AD103" s="47" t="s">
        <v>172</v>
      </c>
    </row>
    <row r="104" spans="26:30" x14ac:dyDescent="0.2">
      <c r="Z104" s="58" t="s">
        <v>272</v>
      </c>
      <c r="AA104" s="59"/>
      <c r="AB104" s="59">
        <f>AC104/1000*$S$3</f>
        <v>2.3714999999999997</v>
      </c>
      <c r="AC104" s="47">
        <v>450</v>
      </c>
      <c r="AD104" s="47" t="s">
        <v>174</v>
      </c>
    </row>
    <row r="105" spans="26:30" x14ac:dyDescent="0.2">
      <c r="Z105" s="58" t="s">
        <v>273</v>
      </c>
      <c r="AA105" s="59">
        <f t="shared" si="27"/>
        <v>0.52700000000000002</v>
      </c>
      <c r="AB105" s="3"/>
      <c r="AC105" s="47">
        <v>100</v>
      </c>
      <c r="AD105" s="47" t="s">
        <v>172</v>
      </c>
    </row>
    <row r="106" spans="26:30" x14ac:dyDescent="0.2">
      <c r="Z106" s="58" t="s">
        <v>274</v>
      </c>
      <c r="AA106" s="59">
        <f t="shared" si="27"/>
        <v>0.52700000000000002</v>
      </c>
      <c r="AB106" s="3"/>
      <c r="AC106" s="47">
        <v>100</v>
      </c>
      <c r="AD106" s="47" t="s">
        <v>172</v>
      </c>
    </row>
    <row r="107" spans="26:30" x14ac:dyDescent="0.2">
      <c r="Z107" s="58" t="s">
        <v>275</v>
      </c>
      <c r="AA107" s="59">
        <f t="shared" si="27"/>
        <v>0.52700000000000002</v>
      </c>
      <c r="AB107" s="3"/>
      <c r="AC107" s="47">
        <v>100</v>
      </c>
      <c r="AD107" s="47" t="s">
        <v>172</v>
      </c>
    </row>
    <row r="108" spans="26:30" x14ac:dyDescent="0.2">
      <c r="Z108" s="58" t="s">
        <v>276</v>
      </c>
      <c r="AA108" s="59">
        <f t="shared" si="27"/>
        <v>2.6349999999999998</v>
      </c>
      <c r="AB108" s="3"/>
      <c r="AC108" s="47">
        <v>500</v>
      </c>
      <c r="AD108" s="47" t="s">
        <v>172</v>
      </c>
    </row>
    <row r="109" spans="26:30" x14ac:dyDescent="0.2">
      <c r="Z109" s="58" t="s">
        <v>277</v>
      </c>
      <c r="AA109" s="59">
        <f t="shared" si="27"/>
        <v>2.6349999999999998</v>
      </c>
      <c r="AB109" s="3"/>
      <c r="AC109" s="47">
        <v>500</v>
      </c>
      <c r="AD109" s="47" t="s">
        <v>172</v>
      </c>
    </row>
    <row r="110" spans="26:30" x14ac:dyDescent="0.2">
      <c r="Z110" s="58" t="s">
        <v>278</v>
      </c>
      <c r="AA110" s="59"/>
      <c r="AB110" s="59">
        <f>AC110/1000*$S$3</f>
        <v>4.4794999999999998</v>
      </c>
      <c r="AC110" s="47">
        <v>850</v>
      </c>
      <c r="AD110" s="47" t="s">
        <v>174</v>
      </c>
    </row>
    <row r="111" spans="26:30" x14ac:dyDescent="0.2">
      <c r="Z111" s="58" t="s">
        <v>279</v>
      </c>
      <c r="AA111" s="59">
        <f t="shared" si="27"/>
        <v>3.6152199999999999</v>
      </c>
      <c r="AB111" s="3"/>
      <c r="AC111" s="47">
        <v>686</v>
      </c>
      <c r="AD111" s="47" t="s">
        <v>172</v>
      </c>
    </row>
    <row r="112" spans="26:30" x14ac:dyDescent="0.2">
      <c r="Z112" s="58" t="s">
        <v>280</v>
      </c>
      <c r="AA112" s="59"/>
      <c r="AB112" s="59">
        <f>AC112/1000*$S$3</f>
        <v>3.6889999999999996</v>
      </c>
      <c r="AC112" s="47">
        <v>700</v>
      </c>
      <c r="AD112" s="47" t="s">
        <v>174</v>
      </c>
    </row>
    <row r="113" spans="26:30" x14ac:dyDescent="0.2">
      <c r="Z113" s="58" t="s">
        <v>281</v>
      </c>
      <c r="AA113" s="59"/>
      <c r="AB113" s="59">
        <f>AC113/1000*$S$3</f>
        <v>0.12753399999999998</v>
      </c>
      <c r="AC113" s="47">
        <v>24.2</v>
      </c>
      <c r="AD113" s="47" t="s">
        <v>174</v>
      </c>
    </row>
    <row r="114" spans="26:30" x14ac:dyDescent="0.2">
      <c r="Z114" s="58" t="s">
        <v>282</v>
      </c>
      <c r="AA114" s="59">
        <f t="shared" si="27"/>
        <v>2.6349999999999998</v>
      </c>
      <c r="AB114" s="3"/>
      <c r="AC114" s="47">
        <v>500</v>
      </c>
      <c r="AD114" s="47" t="s">
        <v>172</v>
      </c>
    </row>
    <row r="115" spans="26:30" x14ac:dyDescent="0.2">
      <c r="Z115" s="58" t="s">
        <v>283</v>
      </c>
      <c r="AA115" s="59">
        <f t="shared" si="27"/>
        <v>0.52700000000000002</v>
      </c>
      <c r="AB115" s="3"/>
      <c r="AC115" s="47">
        <v>100</v>
      </c>
      <c r="AD115" s="47" t="s">
        <v>172</v>
      </c>
    </row>
    <row r="116" spans="26:30" x14ac:dyDescent="0.2">
      <c r="Z116" s="58" t="s">
        <v>284</v>
      </c>
      <c r="AA116" s="59">
        <f t="shared" si="27"/>
        <v>1.3174999999999999</v>
      </c>
      <c r="AB116" s="3"/>
      <c r="AC116" s="47">
        <v>250</v>
      </c>
      <c r="AD116" s="47" t="s">
        <v>172</v>
      </c>
    </row>
    <row r="117" spans="26:30" x14ac:dyDescent="0.2">
      <c r="Z117" s="58" t="s">
        <v>285</v>
      </c>
      <c r="AA117" s="59">
        <f t="shared" si="27"/>
        <v>0.15809999999999999</v>
      </c>
      <c r="AB117" s="3"/>
      <c r="AC117" s="47">
        <v>30</v>
      </c>
      <c r="AD117" s="47" t="s">
        <v>172</v>
      </c>
    </row>
    <row r="118" spans="26:30" x14ac:dyDescent="0.2">
      <c r="Z118" s="58" t="s">
        <v>286</v>
      </c>
      <c r="AA118" s="59">
        <f t="shared" si="27"/>
        <v>0.26350000000000001</v>
      </c>
      <c r="AB118" s="3"/>
      <c r="AC118" s="47">
        <v>50</v>
      </c>
      <c r="AD118" s="47" t="s">
        <v>172</v>
      </c>
    </row>
    <row r="119" spans="26:30" x14ac:dyDescent="0.2">
      <c r="Z119" s="58" t="s">
        <v>287</v>
      </c>
      <c r="AA119" s="59">
        <f t="shared" si="27"/>
        <v>2.6349999999999998</v>
      </c>
      <c r="AB119" s="3"/>
      <c r="AC119" s="47">
        <v>500</v>
      </c>
      <c r="AD119" s="47" t="s">
        <v>172</v>
      </c>
    </row>
    <row r="120" spans="26:30" x14ac:dyDescent="0.2">
      <c r="Z120" s="58" t="s">
        <v>288</v>
      </c>
      <c r="AA120" s="59">
        <f t="shared" si="27"/>
        <v>0.94859999999999989</v>
      </c>
      <c r="AB120" s="3"/>
      <c r="AC120" s="47">
        <v>180</v>
      </c>
      <c r="AD120" s="47" t="s">
        <v>172</v>
      </c>
    </row>
    <row r="121" spans="26:30" x14ac:dyDescent="0.2">
      <c r="Z121" s="58" t="s">
        <v>289</v>
      </c>
      <c r="AA121" s="59">
        <f t="shared" si="27"/>
        <v>3.9524999999999997</v>
      </c>
      <c r="AB121" s="3"/>
      <c r="AC121" s="47">
        <v>750</v>
      </c>
      <c r="AD121" s="47" t="s">
        <v>174</v>
      </c>
    </row>
    <row r="122" spans="26:30" x14ac:dyDescent="0.2">
      <c r="Z122" s="58" t="s">
        <v>290</v>
      </c>
      <c r="AA122" s="59">
        <f t="shared" si="27"/>
        <v>0.15809999999999999</v>
      </c>
      <c r="AB122" s="3"/>
      <c r="AC122" s="47">
        <v>30</v>
      </c>
      <c r="AD122" s="47" t="s">
        <v>172</v>
      </c>
    </row>
    <row r="123" spans="26:30" x14ac:dyDescent="0.2">
      <c r="Z123" s="58" t="s">
        <v>291</v>
      </c>
      <c r="AA123" s="59">
        <f t="shared" si="27"/>
        <v>3.1619999999999995</v>
      </c>
      <c r="AB123" s="3"/>
      <c r="AC123" s="47">
        <v>600</v>
      </c>
      <c r="AD123" s="47" t="s">
        <v>172</v>
      </c>
    </row>
    <row r="124" spans="26:30" x14ac:dyDescent="0.2">
      <c r="Z124" s="58" t="s">
        <v>292</v>
      </c>
      <c r="AA124" s="59">
        <f t="shared" si="27"/>
        <v>0.82738999999999996</v>
      </c>
      <c r="AB124" s="3"/>
      <c r="AC124" s="47">
        <v>157</v>
      </c>
      <c r="AD124" s="47" t="s">
        <v>172</v>
      </c>
    </row>
    <row r="125" spans="26:30" x14ac:dyDescent="0.2">
      <c r="Z125" s="58" t="s">
        <v>293</v>
      </c>
      <c r="AA125" s="59">
        <f t="shared" si="27"/>
        <v>3.6889999999999996</v>
      </c>
      <c r="AB125" s="3"/>
      <c r="AC125" s="47">
        <v>700</v>
      </c>
      <c r="AD125" s="47" t="s">
        <v>172</v>
      </c>
    </row>
    <row r="126" spans="26:30" x14ac:dyDescent="0.2">
      <c r="Z126" s="58" t="s">
        <v>294</v>
      </c>
      <c r="AA126" s="59">
        <f t="shared" si="27"/>
        <v>1.01711</v>
      </c>
      <c r="AB126" s="3"/>
      <c r="AC126" s="47">
        <v>193</v>
      </c>
      <c r="AD126" s="47" t="s">
        <v>172</v>
      </c>
    </row>
    <row r="127" spans="26:30" x14ac:dyDescent="0.2">
      <c r="Z127" s="58" t="s">
        <v>295</v>
      </c>
      <c r="AA127" s="59">
        <f t="shared" si="27"/>
        <v>2.6349999999999998</v>
      </c>
      <c r="AB127" s="3"/>
      <c r="AC127" s="47">
        <v>500</v>
      </c>
      <c r="AD127" s="47" t="s">
        <v>172</v>
      </c>
    </row>
    <row r="128" spans="26:30" x14ac:dyDescent="0.2">
      <c r="Z128" s="58" t="s">
        <v>296</v>
      </c>
      <c r="AA128" s="59">
        <f t="shared" si="27"/>
        <v>2.5085199999999999</v>
      </c>
      <c r="AB128" s="3"/>
      <c r="AC128" s="47">
        <v>476</v>
      </c>
      <c r="AD128" s="47" t="s">
        <v>172</v>
      </c>
    </row>
    <row r="129" spans="26:30" x14ac:dyDescent="0.2">
      <c r="Z129" s="58" t="s">
        <v>297</v>
      </c>
      <c r="AA129" s="59"/>
      <c r="AB129" s="59">
        <f>AC129/1000*$S$3</f>
        <v>3.9524999999999997</v>
      </c>
      <c r="AC129" s="47">
        <v>750</v>
      </c>
      <c r="AD129" s="47" t="s">
        <v>174</v>
      </c>
    </row>
    <row r="130" spans="26:30" x14ac:dyDescent="0.2">
      <c r="Z130" s="58" t="s">
        <v>298</v>
      </c>
      <c r="AA130" s="59"/>
      <c r="AB130" s="59">
        <f>AC130/1000*$S$3</f>
        <v>3.3200999999999994E-2</v>
      </c>
      <c r="AC130" s="47">
        <v>6.3</v>
      </c>
      <c r="AD130" s="47" t="s">
        <v>174</v>
      </c>
    </row>
    <row r="131" spans="26:30" x14ac:dyDescent="0.2">
      <c r="Z131" s="58" t="s">
        <v>299</v>
      </c>
      <c r="AA131" s="59"/>
      <c r="AB131" s="59">
        <f>AC131/1000*$S$3</f>
        <v>2.6349999999999998</v>
      </c>
      <c r="AC131" s="47">
        <v>500</v>
      </c>
      <c r="AD131" s="47" t="s">
        <v>174</v>
      </c>
    </row>
    <row r="132" spans="26:30" x14ac:dyDescent="0.2">
      <c r="Z132" s="58" t="s">
        <v>300</v>
      </c>
      <c r="AA132" s="59">
        <f t="shared" si="27"/>
        <v>1.2647999999999999</v>
      </c>
      <c r="AB132" s="3"/>
      <c r="AC132" s="47">
        <v>240</v>
      </c>
      <c r="AD132" s="47" t="s">
        <v>172</v>
      </c>
    </row>
    <row r="133" spans="26:30" x14ac:dyDescent="0.2">
      <c r="Z133" s="58" t="s">
        <v>301</v>
      </c>
      <c r="AA133" s="59"/>
      <c r="AB133" s="59">
        <f>AC133/1000*$S$3</f>
        <v>2.6349999999999998</v>
      </c>
      <c r="AC133" s="47">
        <v>500</v>
      </c>
      <c r="AD133" s="47" t="s">
        <v>174</v>
      </c>
    </row>
    <row r="134" spans="26:30" x14ac:dyDescent="0.2">
      <c r="Z134" s="58" t="s">
        <v>302</v>
      </c>
      <c r="AA134" s="59"/>
      <c r="AB134" s="59">
        <f>AC134/1000*$S$3</f>
        <v>1.7564909999999998</v>
      </c>
      <c r="AC134" s="47">
        <v>333.3</v>
      </c>
      <c r="AD134" s="47" t="s">
        <v>174</v>
      </c>
    </row>
    <row r="135" spans="26:30" x14ac:dyDescent="0.2">
      <c r="Z135" s="58" t="s">
        <v>303</v>
      </c>
      <c r="AA135" s="59">
        <f t="shared" si="27"/>
        <v>0.26350000000000001</v>
      </c>
      <c r="AB135" s="3"/>
      <c r="AC135" s="47">
        <v>50</v>
      </c>
      <c r="AD135" s="47" t="s">
        <v>172</v>
      </c>
    </row>
    <row r="136" spans="26:30" x14ac:dyDescent="0.2">
      <c r="Z136" s="58" t="s">
        <v>304</v>
      </c>
      <c r="AA136" s="59">
        <f t="shared" si="27"/>
        <v>3.1619999999999995</v>
      </c>
      <c r="AB136" s="3"/>
      <c r="AC136" s="47">
        <v>600</v>
      </c>
      <c r="AD136" s="47" t="s">
        <v>172</v>
      </c>
    </row>
    <row r="137" spans="26:30" x14ac:dyDescent="0.2">
      <c r="Z137" s="58" t="s">
        <v>305</v>
      </c>
      <c r="AA137" s="59"/>
      <c r="AB137" s="59">
        <f>AC137/1000*$S$3</f>
        <v>0.42686999999999997</v>
      </c>
      <c r="AC137" s="47">
        <v>81</v>
      </c>
      <c r="AD137" s="47" t="s">
        <v>174</v>
      </c>
    </row>
    <row r="138" spans="26:30" x14ac:dyDescent="0.2">
      <c r="Z138" s="58" t="s">
        <v>306</v>
      </c>
      <c r="AA138" s="59"/>
      <c r="AB138" s="59">
        <f>AC138/1000*$S$3</f>
        <v>0.13175000000000001</v>
      </c>
      <c r="AC138" s="47">
        <v>25</v>
      </c>
      <c r="AD138" s="47" t="s">
        <v>174</v>
      </c>
    </row>
    <row r="139" spans="26:30" x14ac:dyDescent="0.2">
      <c r="Z139" s="58" t="s">
        <v>307</v>
      </c>
      <c r="AA139" s="59"/>
      <c r="AB139" s="59">
        <f>AC139/1000*$S$3</f>
        <v>0.13175000000000001</v>
      </c>
      <c r="AC139" s="47">
        <v>25</v>
      </c>
      <c r="AD139" s="47" t="s">
        <v>174</v>
      </c>
    </row>
    <row r="140" spans="26:30" x14ac:dyDescent="0.2">
      <c r="Z140" s="58" t="s">
        <v>308</v>
      </c>
      <c r="AA140" s="59"/>
      <c r="AB140" s="59">
        <f>AC140/1000*$S$3</f>
        <v>0.42686999999999997</v>
      </c>
      <c r="AC140" s="47">
        <v>81</v>
      </c>
      <c r="AD140" s="47" t="s">
        <v>174</v>
      </c>
    </row>
    <row r="141" spans="26:30" x14ac:dyDescent="0.2">
      <c r="Z141" s="58" t="s">
        <v>309</v>
      </c>
      <c r="AA141" s="59"/>
      <c r="AB141" s="59">
        <f>AC141/1000*$S$3</f>
        <v>0.42686999999999997</v>
      </c>
      <c r="AC141" s="47">
        <v>81</v>
      </c>
      <c r="AD141" s="47" t="s">
        <v>174</v>
      </c>
    </row>
    <row r="142" spans="26:30" x14ac:dyDescent="0.2">
      <c r="Z142" s="58" t="s">
        <v>310</v>
      </c>
      <c r="AA142" s="59">
        <f t="shared" si="27"/>
        <v>4.2001900000000001</v>
      </c>
      <c r="AB142" s="3"/>
      <c r="AC142" s="47">
        <v>797</v>
      </c>
      <c r="AD142" s="47" t="s">
        <v>172</v>
      </c>
    </row>
    <row r="143" spans="26:30" x14ac:dyDescent="0.2">
      <c r="Z143" s="58" t="s">
        <v>311</v>
      </c>
      <c r="AA143" s="59">
        <f t="shared" si="27"/>
        <v>4.2160000000000002</v>
      </c>
      <c r="AB143" s="3"/>
      <c r="AC143" s="47">
        <v>800</v>
      </c>
      <c r="AD143" s="47" t="s">
        <v>172</v>
      </c>
    </row>
    <row r="144" spans="26:30" x14ac:dyDescent="0.2">
      <c r="Z144" s="58" t="s">
        <v>312</v>
      </c>
      <c r="AA144" s="59">
        <f t="shared" si="27"/>
        <v>2.5295999999999998</v>
      </c>
      <c r="AB144" s="3"/>
      <c r="AC144" s="47">
        <v>480</v>
      </c>
      <c r="AD144" s="47" t="s">
        <v>172</v>
      </c>
    </row>
    <row r="145" spans="26:30" x14ac:dyDescent="0.2">
      <c r="Z145" s="58" t="s">
        <v>313</v>
      </c>
      <c r="AA145" s="59">
        <f t="shared" si="27"/>
        <v>0.17480590000000001</v>
      </c>
      <c r="AB145" s="3"/>
      <c r="AC145" s="47">
        <v>33.17</v>
      </c>
      <c r="AD145" s="47" t="s">
        <v>172</v>
      </c>
    </row>
    <row r="146" spans="26:30" x14ac:dyDescent="0.2">
      <c r="Z146" s="58" t="s">
        <v>314</v>
      </c>
      <c r="AA146" s="59">
        <f t="shared" si="27"/>
        <v>1.5809999999999997</v>
      </c>
      <c r="AB146" s="3"/>
      <c r="AC146" s="47">
        <v>300</v>
      </c>
      <c r="AD146" s="47" t="s">
        <v>172</v>
      </c>
    </row>
    <row r="147" spans="26:30" x14ac:dyDescent="0.2">
      <c r="Z147" s="58" t="s">
        <v>315</v>
      </c>
      <c r="AA147" s="59">
        <f t="shared" si="27"/>
        <v>1.7707200000000001</v>
      </c>
      <c r="AB147" s="3"/>
      <c r="AC147" s="47">
        <v>336</v>
      </c>
      <c r="AD147" s="47" t="s">
        <v>172</v>
      </c>
    </row>
    <row r="148" spans="26:30" x14ac:dyDescent="0.2">
      <c r="Z148" s="58" t="s">
        <v>316</v>
      </c>
      <c r="AA148" s="59">
        <f t="shared" si="27"/>
        <v>1.2647999999999999</v>
      </c>
      <c r="AB148" s="3"/>
      <c r="AC148" s="47">
        <v>240</v>
      </c>
      <c r="AD148" s="47" t="s">
        <v>172</v>
      </c>
    </row>
    <row r="149" spans="26:30" x14ac:dyDescent="0.2">
      <c r="Z149" s="58" t="s">
        <v>317</v>
      </c>
      <c r="AA149" s="59">
        <f t="shared" si="27"/>
        <v>0.94859999999999989</v>
      </c>
      <c r="AB149" s="3"/>
      <c r="AC149" s="47">
        <v>180</v>
      </c>
      <c r="AD149" s="47" t="s">
        <v>172</v>
      </c>
    </row>
    <row r="150" spans="26:30" x14ac:dyDescent="0.2">
      <c r="Z150" s="58" t="s">
        <v>318</v>
      </c>
      <c r="AA150" s="59">
        <f t="shared" si="27"/>
        <v>0.54017499999999996</v>
      </c>
      <c r="AB150" s="3"/>
      <c r="AC150" s="47">
        <v>102.5</v>
      </c>
      <c r="AD150" s="47" t="s">
        <v>172</v>
      </c>
    </row>
    <row r="151" spans="26:30" x14ac:dyDescent="0.2">
      <c r="Z151" s="58" t="s">
        <v>319</v>
      </c>
      <c r="AA151" s="59">
        <f t="shared" si="27"/>
        <v>0.52700000000000002</v>
      </c>
      <c r="AB151" s="3"/>
      <c r="AC151" s="47">
        <v>100</v>
      </c>
      <c r="AD151" s="47" t="s">
        <v>172</v>
      </c>
    </row>
    <row r="152" spans="26:30" x14ac:dyDescent="0.2">
      <c r="Z152" s="58" t="s">
        <v>320</v>
      </c>
      <c r="AA152" s="59">
        <f t="shared" si="27"/>
        <v>1.3174999999999999</v>
      </c>
      <c r="AB152" s="3"/>
      <c r="AC152" s="47">
        <v>250</v>
      </c>
      <c r="AD152" s="47" t="s">
        <v>172</v>
      </c>
    </row>
    <row r="153" spans="26:30" x14ac:dyDescent="0.2">
      <c r="Z153" s="58" t="s">
        <v>321</v>
      </c>
      <c r="AA153" s="59">
        <f t="shared" ref="AA153:AA213" si="28">AC153/1000*$S$3</f>
        <v>1.2647999999999999</v>
      </c>
      <c r="AB153" s="3"/>
      <c r="AC153" s="47">
        <v>240</v>
      </c>
      <c r="AD153" s="47" t="s">
        <v>172</v>
      </c>
    </row>
    <row r="154" spans="26:30" x14ac:dyDescent="0.2">
      <c r="Z154" s="58" t="s">
        <v>322</v>
      </c>
      <c r="AA154" s="59">
        <f t="shared" si="28"/>
        <v>2.6349999999999998</v>
      </c>
      <c r="AB154" s="3"/>
      <c r="AC154" s="47">
        <v>500</v>
      </c>
      <c r="AD154" s="47" t="s">
        <v>172</v>
      </c>
    </row>
    <row r="155" spans="26:30" x14ac:dyDescent="0.2">
      <c r="Z155" s="58" t="s">
        <v>323</v>
      </c>
      <c r="AA155" s="59">
        <f t="shared" si="28"/>
        <v>1.054</v>
      </c>
      <c r="AB155" s="3"/>
      <c r="AC155" s="47">
        <v>200</v>
      </c>
      <c r="AD155" s="47" t="s">
        <v>172</v>
      </c>
    </row>
    <row r="156" spans="26:30" x14ac:dyDescent="0.2">
      <c r="Z156" s="58" t="s">
        <v>324</v>
      </c>
      <c r="AA156" s="59">
        <f t="shared" si="28"/>
        <v>0.54017499999999996</v>
      </c>
      <c r="AB156" s="3"/>
      <c r="AC156" s="47">
        <v>102.5</v>
      </c>
      <c r="AD156" s="47" t="s">
        <v>172</v>
      </c>
    </row>
    <row r="157" spans="26:30" x14ac:dyDescent="0.2">
      <c r="Z157" s="58" t="s">
        <v>325</v>
      </c>
      <c r="AA157" s="59">
        <f t="shared" si="28"/>
        <v>2.6349999999999998</v>
      </c>
      <c r="AB157" s="3"/>
      <c r="AC157" s="47">
        <v>500</v>
      </c>
      <c r="AD157" s="47" t="s">
        <v>172</v>
      </c>
    </row>
    <row r="158" spans="26:30" x14ac:dyDescent="0.2">
      <c r="Z158" s="58" t="s">
        <v>326</v>
      </c>
      <c r="AA158" s="59">
        <f t="shared" si="28"/>
        <v>2.3188</v>
      </c>
      <c r="AB158" s="3"/>
      <c r="AC158" s="47">
        <v>440</v>
      </c>
      <c r="AD158" s="47" t="s">
        <v>172</v>
      </c>
    </row>
    <row r="159" spans="26:30" x14ac:dyDescent="0.2">
      <c r="Z159" s="58" t="s">
        <v>327</v>
      </c>
      <c r="AA159" s="59">
        <f t="shared" si="28"/>
        <v>1.7601799999999999</v>
      </c>
      <c r="AB159" s="3"/>
      <c r="AC159" s="47">
        <v>334</v>
      </c>
      <c r="AD159" s="47" t="s">
        <v>172</v>
      </c>
    </row>
    <row r="160" spans="26:30" x14ac:dyDescent="0.2">
      <c r="Z160" s="58" t="s">
        <v>328</v>
      </c>
      <c r="AA160" s="59"/>
      <c r="AB160" s="59">
        <f>AC160/1000*$S$3</f>
        <v>2.6349999999999998</v>
      </c>
      <c r="AC160" s="47">
        <v>500</v>
      </c>
      <c r="AD160" s="47" t="s">
        <v>174</v>
      </c>
    </row>
    <row r="161" spans="26:30" x14ac:dyDescent="0.2">
      <c r="Z161" s="58" t="s">
        <v>329</v>
      </c>
      <c r="AA161" s="59">
        <f t="shared" si="28"/>
        <v>4.1158699999999993E-2</v>
      </c>
      <c r="AB161" s="3"/>
      <c r="AC161" s="47">
        <v>7.81</v>
      </c>
      <c r="AD161" s="47" t="s">
        <v>172</v>
      </c>
    </row>
    <row r="162" spans="26:30" x14ac:dyDescent="0.2">
      <c r="Z162" s="58" t="s">
        <v>330</v>
      </c>
      <c r="AA162" s="59">
        <f t="shared" si="28"/>
        <v>1.3174999999999999</v>
      </c>
      <c r="AB162" s="3"/>
      <c r="AC162" s="47">
        <v>250</v>
      </c>
      <c r="AD162" s="47" t="s">
        <v>172</v>
      </c>
    </row>
    <row r="163" spans="26:30" x14ac:dyDescent="0.2">
      <c r="Z163" s="58" t="s">
        <v>331</v>
      </c>
      <c r="AA163" s="59">
        <f t="shared" si="28"/>
        <v>3.6889999999999996</v>
      </c>
      <c r="AB163" s="3"/>
      <c r="AC163" s="47">
        <v>700</v>
      </c>
      <c r="AD163" s="47" t="s">
        <v>172</v>
      </c>
    </row>
    <row r="164" spans="26:30" x14ac:dyDescent="0.2">
      <c r="Z164" s="58" t="s">
        <v>332</v>
      </c>
      <c r="AA164" s="59">
        <f t="shared" si="28"/>
        <v>1.8971999999999998</v>
      </c>
      <c r="AB164" s="3"/>
      <c r="AC164" s="47">
        <v>360</v>
      </c>
      <c r="AD164" s="47" t="s">
        <v>172</v>
      </c>
    </row>
    <row r="165" spans="26:30" x14ac:dyDescent="0.2">
      <c r="Z165" s="58" t="s">
        <v>333</v>
      </c>
      <c r="AA165" s="59">
        <f t="shared" si="28"/>
        <v>1.8971999999999998</v>
      </c>
      <c r="AB165" s="3"/>
      <c r="AC165" s="47">
        <v>360</v>
      </c>
      <c r="AD165" s="47" t="s">
        <v>172</v>
      </c>
    </row>
    <row r="166" spans="26:30" x14ac:dyDescent="0.2">
      <c r="Z166" s="58" t="s">
        <v>334</v>
      </c>
      <c r="AA166" s="59">
        <f t="shared" si="28"/>
        <v>2.5295999999999998</v>
      </c>
      <c r="AB166" s="3"/>
      <c r="AC166" s="47">
        <v>480</v>
      </c>
      <c r="AD166" s="47" t="s">
        <v>172</v>
      </c>
    </row>
    <row r="167" spans="26:30" x14ac:dyDescent="0.2">
      <c r="Z167" s="58" t="s">
        <v>335</v>
      </c>
      <c r="AA167" s="59">
        <f t="shared" si="28"/>
        <v>1.8971999999999998</v>
      </c>
      <c r="AB167" s="3"/>
      <c r="AC167" s="47">
        <v>360</v>
      </c>
      <c r="AD167" s="47" t="s">
        <v>172</v>
      </c>
    </row>
    <row r="168" spans="26:30" x14ac:dyDescent="0.2">
      <c r="Z168" s="58" t="s">
        <v>336</v>
      </c>
      <c r="AA168" s="59">
        <f t="shared" si="28"/>
        <v>3.6889999999999996</v>
      </c>
      <c r="AB168" s="3"/>
      <c r="AC168" s="47">
        <v>700</v>
      </c>
      <c r="AD168" s="47" t="s">
        <v>172</v>
      </c>
    </row>
    <row r="169" spans="26:30" x14ac:dyDescent="0.2">
      <c r="Z169" s="58" t="s">
        <v>337</v>
      </c>
      <c r="AA169" s="59"/>
      <c r="AB169" s="59">
        <f>AC169/1000*$S$3</f>
        <v>3.6889999999999996</v>
      </c>
      <c r="AC169" s="47">
        <v>700</v>
      </c>
      <c r="AD169" s="47" t="s">
        <v>174</v>
      </c>
    </row>
    <row r="170" spans="26:30" x14ac:dyDescent="0.2">
      <c r="Z170" s="58" t="s">
        <v>338</v>
      </c>
      <c r="AA170" s="59">
        <f t="shared" si="28"/>
        <v>3.6889999999999996</v>
      </c>
      <c r="AB170" s="3"/>
      <c r="AC170" s="47">
        <v>700</v>
      </c>
      <c r="AD170" s="47" t="s">
        <v>172</v>
      </c>
    </row>
    <row r="171" spans="26:30" x14ac:dyDescent="0.2">
      <c r="Z171" s="58" t="s">
        <v>339</v>
      </c>
      <c r="AA171" s="59">
        <f t="shared" si="28"/>
        <v>0.13965499999999997</v>
      </c>
      <c r="AB171" s="3"/>
      <c r="AC171" s="47">
        <v>26.5</v>
      </c>
      <c r="AD171" s="47" t="s">
        <v>172</v>
      </c>
    </row>
    <row r="172" spans="26:30" x14ac:dyDescent="0.2">
      <c r="Z172" s="58" t="s">
        <v>340</v>
      </c>
      <c r="AA172" s="59"/>
      <c r="AB172" s="59">
        <f>AC172/1000*$S$3</f>
        <v>3.9524999999999997</v>
      </c>
      <c r="AC172" s="47">
        <v>750</v>
      </c>
      <c r="AD172" s="47" t="s">
        <v>174</v>
      </c>
    </row>
    <row r="173" spans="26:30" x14ac:dyDescent="0.2">
      <c r="Z173" s="58" t="s">
        <v>341</v>
      </c>
      <c r="AA173" s="59">
        <f t="shared" si="28"/>
        <v>1.3174999999999999</v>
      </c>
      <c r="AB173" s="3"/>
      <c r="AC173" s="47">
        <v>250</v>
      </c>
      <c r="AD173" s="47" t="s">
        <v>172</v>
      </c>
    </row>
    <row r="174" spans="26:30" x14ac:dyDescent="0.2">
      <c r="Z174" s="58" t="s">
        <v>342</v>
      </c>
      <c r="AA174" s="59">
        <f t="shared" si="28"/>
        <v>1.2647999999999999</v>
      </c>
      <c r="AB174" s="3"/>
      <c r="AC174" s="47">
        <v>240</v>
      </c>
      <c r="AD174" s="47" t="s">
        <v>172</v>
      </c>
    </row>
    <row r="175" spans="26:30" x14ac:dyDescent="0.2">
      <c r="Z175" s="58" t="s">
        <v>343</v>
      </c>
      <c r="AA175" s="59"/>
      <c r="AB175" s="59">
        <f>AC175/1000*$S$3</f>
        <v>2.6349999999999998</v>
      </c>
      <c r="AC175" s="47">
        <v>500</v>
      </c>
      <c r="AD175" s="47" t="s">
        <v>174</v>
      </c>
    </row>
    <row r="176" spans="26:30" x14ac:dyDescent="0.2">
      <c r="Z176" s="58" t="s">
        <v>344</v>
      </c>
      <c r="AA176" s="59"/>
      <c r="AB176" s="59">
        <f>AC176/1000*$S$3</f>
        <v>2.6349999999999998</v>
      </c>
      <c r="AC176" s="47">
        <v>500</v>
      </c>
      <c r="AD176" s="47" t="s">
        <v>174</v>
      </c>
    </row>
    <row r="177" spans="26:30" x14ac:dyDescent="0.2">
      <c r="Z177" s="58" t="s">
        <v>345</v>
      </c>
      <c r="AA177" s="59">
        <f t="shared" si="28"/>
        <v>0.84319999999999995</v>
      </c>
      <c r="AB177" s="3"/>
      <c r="AC177" s="47">
        <v>160</v>
      </c>
      <c r="AD177" s="47" t="s">
        <v>172</v>
      </c>
    </row>
    <row r="178" spans="26:30" x14ac:dyDescent="0.2">
      <c r="Z178" s="58" t="s">
        <v>346</v>
      </c>
      <c r="AA178" s="59">
        <f t="shared" si="28"/>
        <v>3.6889999999999999E-2</v>
      </c>
      <c r="AB178" s="3"/>
      <c r="AC178" s="47">
        <v>7</v>
      </c>
      <c r="AD178" s="47" t="s">
        <v>172</v>
      </c>
    </row>
    <row r="179" spans="26:30" x14ac:dyDescent="0.2">
      <c r="Z179" s="58" t="s">
        <v>347</v>
      </c>
      <c r="AA179" s="59"/>
      <c r="AB179" s="59">
        <f>AC179/1000*$S$3</f>
        <v>2.6349999999999998</v>
      </c>
      <c r="AC179" s="47">
        <v>500</v>
      </c>
      <c r="AD179" s="47" t="s">
        <v>174</v>
      </c>
    </row>
    <row r="180" spans="26:30" x14ac:dyDescent="0.2">
      <c r="Z180" s="58" t="s">
        <v>348</v>
      </c>
      <c r="AA180" s="59">
        <f t="shared" si="28"/>
        <v>3.9524999999999997</v>
      </c>
      <c r="AB180" s="3"/>
      <c r="AC180" s="47">
        <v>750</v>
      </c>
      <c r="AD180" s="47" t="s">
        <v>172</v>
      </c>
    </row>
    <row r="181" spans="26:30" x14ac:dyDescent="0.2">
      <c r="Z181" s="58" t="s">
        <v>349</v>
      </c>
      <c r="AA181" s="59">
        <f t="shared" si="28"/>
        <v>2.1080000000000001</v>
      </c>
      <c r="AB181" s="3"/>
      <c r="AC181" s="47">
        <v>400</v>
      </c>
      <c r="AD181" s="47" t="s">
        <v>172</v>
      </c>
    </row>
    <row r="182" spans="26:30" x14ac:dyDescent="0.2">
      <c r="Z182" s="58" t="s">
        <v>350</v>
      </c>
      <c r="AA182" s="59">
        <f t="shared" si="28"/>
        <v>1.6205249999999998</v>
      </c>
      <c r="AB182" s="3"/>
      <c r="AC182" s="47">
        <v>307.5</v>
      </c>
      <c r="AD182" s="47" t="s">
        <v>172</v>
      </c>
    </row>
    <row r="183" spans="26:30" x14ac:dyDescent="0.2">
      <c r="Z183" s="58" t="s">
        <v>351</v>
      </c>
      <c r="AA183" s="59">
        <f t="shared" si="28"/>
        <v>2.4241999999999999</v>
      </c>
      <c r="AB183" s="3"/>
      <c r="AC183" s="47">
        <v>460</v>
      </c>
      <c r="AD183" s="47" t="s">
        <v>172</v>
      </c>
    </row>
    <row r="184" spans="26:30" x14ac:dyDescent="0.2">
      <c r="Z184" s="58" t="s">
        <v>352</v>
      </c>
      <c r="AA184" s="59">
        <f t="shared" si="28"/>
        <v>4.3719392999999995E-2</v>
      </c>
      <c r="AB184" s="3"/>
      <c r="AC184" s="47">
        <v>8.2958999999999996</v>
      </c>
      <c r="AD184" s="47" t="s">
        <v>172</v>
      </c>
    </row>
    <row r="185" spans="26:30" x14ac:dyDescent="0.2">
      <c r="Z185" s="58" t="s">
        <v>353</v>
      </c>
      <c r="AA185" s="59">
        <f t="shared" si="28"/>
        <v>1.054</v>
      </c>
      <c r="AB185" s="3"/>
      <c r="AC185" s="47">
        <v>200</v>
      </c>
      <c r="AD185" s="47" t="s">
        <v>174</v>
      </c>
    </row>
    <row r="186" spans="26:30" x14ac:dyDescent="0.2">
      <c r="Z186" s="58" t="s">
        <v>354</v>
      </c>
      <c r="AA186" s="59"/>
      <c r="AB186" s="59">
        <f>AC186/1000*$S$3</f>
        <v>0.12753399999999998</v>
      </c>
      <c r="AC186" s="47">
        <v>24.2</v>
      </c>
      <c r="AD186" s="47" t="s">
        <v>174</v>
      </c>
    </row>
    <row r="187" spans="26:30" x14ac:dyDescent="0.2">
      <c r="Z187" s="58" t="s">
        <v>355</v>
      </c>
      <c r="AA187" s="59"/>
      <c r="AB187" s="59">
        <f>AC187/1000*$S$3</f>
        <v>0.67375895999999991</v>
      </c>
      <c r="AC187" s="47">
        <v>127.848</v>
      </c>
      <c r="AD187" s="47" t="s">
        <v>174</v>
      </c>
    </row>
    <row r="188" spans="26:30" x14ac:dyDescent="0.2">
      <c r="Z188" s="58" t="s">
        <v>356</v>
      </c>
      <c r="AA188" s="59"/>
      <c r="AB188" s="59">
        <f>AC188/1000*$S$3</f>
        <v>1.054</v>
      </c>
      <c r="AC188" s="47">
        <v>200</v>
      </c>
      <c r="AD188" s="47" t="s">
        <v>174</v>
      </c>
    </row>
    <row r="189" spans="26:30" x14ac:dyDescent="0.2">
      <c r="Z189" s="58" t="s">
        <v>357</v>
      </c>
      <c r="AA189" s="59">
        <f t="shared" si="28"/>
        <v>3.58887</v>
      </c>
      <c r="AB189" s="3"/>
      <c r="AC189" s="47">
        <v>681</v>
      </c>
      <c r="AD189" s="47" t="s">
        <v>172</v>
      </c>
    </row>
    <row r="190" spans="26:30" x14ac:dyDescent="0.2">
      <c r="Z190" s="58" t="s">
        <v>358</v>
      </c>
      <c r="AA190" s="59">
        <f t="shared" si="28"/>
        <v>0.47429999999999994</v>
      </c>
      <c r="AB190" s="3"/>
      <c r="AC190" s="47">
        <v>90</v>
      </c>
      <c r="AD190" s="47" t="s">
        <v>172</v>
      </c>
    </row>
    <row r="191" spans="26:30" x14ac:dyDescent="0.2">
      <c r="Z191" s="58" t="s">
        <v>359</v>
      </c>
      <c r="AA191" s="59"/>
      <c r="AB191" s="59">
        <f>AC191/1000*$S$3</f>
        <v>0.26350000000000001</v>
      </c>
      <c r="AC191" s="47">
        <v>50</v>
      </c>
      <c r="AD191" s="47" t="s">
        <v>174</v>
      </c>
    </row>
    <row r="192" spans="26:30" x14ac:dyDescent="0.2">
      <c r="Z192" s="58" t="s">
        <v>360</v>
      </c>
      <c r="AA192" s="59">
        <f t="shared" si="28"/>
        <v>1.8971999999999998</v>
      </c>
      <c r="AB192" s="3"/>
      <c r="AC192" s="47">
        <v>360</v>
      </c>
      <c r="AD192" s="47" t="s">
        <v>172</v>
      </c>
    </row>
    <row r="193" spans="26:30" x14ac:dyDescent="0.2">
      <c r="Z193" s="58" t="s">
        <v>361</v>
      </c>
      <c r="AA193" s="59">
        <f t="shared" si="28"/>
        <v>1.5809999999999997</v>
      </c>
      <c r="AB193" s="3"/>
      <c r="AC193" s="47">
        <v>300</v>
      </c>
      <c r="AD193" s="47" t="s">
        <v>172</v>
      </c>
    </row>
    <row r="194" spans="26:30" x14ac:dyDescent="0.2">
      <c r="Z194" s="58" t="s">
        <v>362</v>
      </c>
      <c r="AA194" s="59">
        <f t="shared" si="28"/>
        <v>0.31619999999999998</v>
      </c>
      <c r="AB194" s="3"/>
      <c r="AC194" s="47">
        <v>60</v>
      </c>
      <c r="AD194" s="47" t="s">
        <v>172</v>
      </c>
    </row>
    <row r="195" spans="26:30" x14ac:dyDescent="0.2">
      <c r="Z195" s="58" t="s">
        <v>363</v>
      </c>
      <c r="AA195" s="59">
        <f t="shared" si="28"/>
        <v>2.1080000000000001</v>
      </c>
      <c r="AB195" s="3"/>
      <c r="AC195" s="47">
        <v>400</v>
      </c>
      <c r="AD195" s="47" t="s">
        <v>172</v>
      </c>
    </row>
    <row r="196" spans="26:30" x14ac:dyDescent="0.2">
      <c r="Z196" s="58" t="s">
        <v>364</v>
      </c>
      <c r="AA196" s="59">
        <f t="shared" si="28"/>
        <v>1.3174999999999999</v>
      </c>
      <c r="AB196" s="3"/>
      <c r="AC196" s="47">
        <v>250</v>
      </c>
      <c r="AD196" s="47" t="s">
        <v>172</v>
      </c>
    </row>
    <row r="197" spans="26:30" x14ac:dyDescent="0.2">
      <c r="Z197" s="58" t="s">
        <v>365</v>
      </c>
      <c r="AA197" s="59">
        <f t="shared" si="28"/>
        <v>0.31619999999999998</v>
      </c>
      <c r="AB197" s="3"/>
      <c r="AC197" s="47">
        <v>60</v>
      </c>
      <c r="AD197" s="47" t="s">
        <v>172</v>
      </c>
    </row>
    <row r="198" spans="26:30" x14ac:dyDescent="0.2">
      <c r="Z198" s="58" t="s">
        <v>366</v>
      </c>
      <c r="AA198" s="59">
        <f t="shared" si="28"/>
        <v>2.4241999999999999</v>
      </c>
      <c r="AB198" s="3"/>
      <c r="AC198" s="47">
        <v>460</v>
      </c>
      <c r="AD198" s="47" t="s">
        <v>172</v>
      </c>
    </row>
    <row r="199" spans="26:30" x14ac:dyDescent="0.2">
      <c r="Z199" s="58" t="s">
        <v>367</v>
      </c>
      <c r="AA199" s="59">
        <f t="shared" si="28"/>
        <v>1.6863999999999999</v>
      </c>
      <c r="AB199" s="3"/>
      <c r="AC199" s="47">
        <v>320</v>
      </c>
      <c r="AD199" s="47" t="s">
        <v>172</v>
      </c>
    </row>
    <row r="200" spans="26:30" x14ac:dyDescent="0.2">
      <c r="Z200" s="58" t="s">
        <v>368</v>
      </c>
      <c r="AA200" s="59">
        <f t="shared" si="28"/>
        <v>0.65874999999999995</v>
      </c>
      <c r="AB200" s="3"/>
      <c r="AC200" s="47">
        <v>125</v>
      </c>
      <c r="AD200" s="47" t="s">
        <v>172</v>
      </c>
    </row>
    <row r="201" spans="26:30" x14ac:dyDescent="0.2">
      <c r="Z201" s="58" t="s">
        <v>369</v>
      </c>
      <c r="AA201" s="59">
        <f t="shared" si="28"/>
        <v>0.13175000000000001</v>
      </c>
      <c r="AB201" s="3"/>
      <c r="AC201" s="47">
        <v>25</v>
      </c>
      <c r="AD201" s="47" t="s">
        <v>172</v>
      </c>
    </row>
    <row r="202" spans="26:30" x14ac:dyDescent="0.2">
      <c r="Z202" s="58" t="s">
        <v>370</v>
      </c>
      <c r="AA202" s="59"/>
      <c r="AB202" s="59">
        <f>AC202/1000*$S$3</f>
        <v>0.52700000000000002</v>
      </c>
      <c r="AC202" s="47">
        <v>100</v>
      </c>
      <c r="AD202" s="47" t="s">
        <v>174</v>
      </c>
    </row>
    <row r="203" spans="26:30" x14ac:dyDescent="0.2">
      <c r="Z203" s="58" t="s">
        <v>371</v>
      </c>
      <c r="AA203" s="59"/>
      <c r="AB203" s="59">
        <f>AC203/1000*$S$3</f>
        <v>4.2160000000000002</v>
      </c>
      <c r="AC203" s="47">
        <v>800</v>
      </c>
      <c r="AD203" s="47" t="s">
        <v>174</v>
      </c>
    </row>
    <row r="204" spans="26:30" x14ac:dyDescent="0.2">
      <c r="Z204" s="58" t="s">
        <v>372</v>
      </c>
      <c r="AA204" s="59"/>
      <c r="AB204" s="59">
        <f>AC204/1000*$S$3</f>
        <v>3.2937499999999997</v>
      </c>
      <c r="AC204" s="47">
        <v>625</v>
      </c>
      <c r="AD204" s="47" t="s">
        <v>174</v>
      </c>
    </row>
    <row r="205" spans="26:30" x14ac:dyDescent="0.2">
      <c r="Z205" s="58" t="s">
        <v>373</v>
      </c>
      <c r="AA205" s="59">
        <f t="shared" si="28"/>
        <v>0.15809999999999999</v>
      </c>
      <c r="AB205" s="3"/>
      <c r="AC205" s="47">
        <v>30</v>
      </c>
      <c r="AD205" s="47" t="s">
        <v>172</v>
      </c>
    </row>
    <row r="206" spans="26:30" x14ac:dyDescent="0.2">
      <c r="Z206" s="58" t="s">
        <v>374</v>
      </c>
      <c r="AA206" s="59">
        <f t="shared" si="28"/>
        <v>1.054</v>
      </c>
      <c r="AB206" s="3"/>
      <c r="AC206" s="47">
        <v>200</v>
      </c>
      <c r="AD206" s="47" t="s">
        <v>172</v>
      </c>
    </row>
    <row r="207" spans="26:30" x14ac:dyDescent="0.2">
      <c r="Z207" s="58" t="s">
        <v>375</v>
      </c>
      <c r="AA207" s="59"/>
      <c r="AB207" s="59">
        <f>AC207/1000*$S$3</f>
        <v>0.13175000000000001</v>
      </c>
      <c r="AC207" s="47">
        <v>25</v>
      </c>
      <c r="AD207" s="47" t="s">
        <v>174</v>
      </c>
    </row>
    <row r="208" spans="26:30" x14ac:dyDescent="0.2">
      <c r="Z208" s="58" t="s">
        <v>376</v>
      </c>
      <c r="AA208" s="59"/>
      <c r="AB208" s="59">
        <f>AC208/1000*$S$3</f>
        <v>2.3714999999999997</v>
      </c>
      <c r="AC208" s="47">
        <v>450</v>
      </c>
      <c r="AD208" s="47" t="s">
        <v>174</v>
      </c>
    </row>
    <row r="209" spans="26:30" x14ac:dyDescent="0.2">
      <c r="Z209" s="58" t="s">
        <v>377</v>
      </c>
      <c r="AA209" s="59">
        <f t="shared" si="28"/>
        <v>2.6349999999999998</v>
      </c>
      <c r="AB209" s="3"/>
      <c r="AC209" s="47">
        <v>500</v>
      </c>
      <c r="AD209" s="47" t="s">
        <v>172</v>
      </c>
    </row>
    <row r="210" spans="26:30" x14ac:dyDescent="0.2">
      <c r="Z210" s="58" t="s">
        <v>378</v>
      </c>
      <c r="AA210" s="59"/>
      <c r="AB210" s="59">
        <f>AC210/1000*$S$3</f>
        <v>2.3714999999999997</v>
      </c>
      <c r="AC210" s="47">
        <v>450</v>
      </c>
      <c r="AD210" s="47" t="s">
        <v>174</v>
      </c>
    </row>
    <row r="211" spans="26:30" x14ac:dyDescent="0.2">
      <c r="Z211" s="58" t="s">
        <v>379</v>
      </c>
      <c r="AA211" s="59">
        <f t="shared" si="28"/>
        <v>3.1619999999999995</v>
      </c>
      <c r="AB211" s="3"/>
      <c r="AC211" s="47">
        <v>600</v>
      </c>
      <c r="AD211" s="47" t="s">
        <v>172</v>
      </c>
    </row>
    <row r="212" spans="26:30" x14ac:dyDescent="0.2">
      <c r="Z212" s="58" t="s">
        <v>380</v>
      </c>
      <c r="AA212" s="59">
        <f t="shared" si="28"/>
        <v>0.26350000000000001</v>
      </c>
      <c r="AB212" s="3"/>
      <c r="AC212" s="47">
        <v>50</v>
      </c>
      <c r="AD212" s="47" t="s">
        <v>172</v>
      </c>
    </row>
    <row r="213" spans="26:30" x14ac:dyDescent="0.2">
      <c r="Z213" s="58" t="s">
        <v>381</v>
      </c>
      <c r="AA213" s="59">
        <f t="shared" si="28"/>
        <v>1.3174999999999999</v>
      </c>
      <c r="AB213" s="3"/>
      <c r="AC213" s="47">
        <v>250</v>
      </c>
      <c r="AD213" s="47" t="s">
        <v>172</v>
      </c>
    </row>
    <row r="214" spans="26:30" x14ac:dyDescent="0.2">
      <c r="Z214" s="58" t="s">
        <v>382</v>
      </c>
      <c r="AA214" s="59"/>
      <c r="AB214" s="59">
        <f>AC214/1000*$S$3</f>
        <v>2.6349999999999998</v>
      </c>
      <c r="AC214" s="47">
        <v>500</v>
      </c>
      <c r="AD214" s="47" t="s">
        <v>174</v>
      </c>
    </row>
    <row r="215" spans="26:30" x14ac:dyDescent="0.2">
      <c r="Z215" s="58" t="s">
        <v>383</v>
      </c>
      <c r="AA215" s="59">
        <f t="shared" ref="AA215:AA278" si="29">AC215/1000*$S$3</f>
        <v>0.65874999999999995</v>
      </c>
      <c r="AB215" s="3"/>
      <c r="AC215" s="47">
        <v>125</v>
      </c>
      <c r="AD215" s="47" t="s">
        <v>172</v>
      </c>
    </row>
    <row r="216" spans="26:30" x14ac:dyDescent="0.2">
      <c r="Z216" s="58" t="s">
        <v>384</v>
      </c>
      <c r="AA216" s="59"/>
      <c r="AB216" s="59">
        <f>AC216/1000*$S$3</f>
        <v>3.7943999999999996</v>
      </c>
      <c r="AC216" s="47">
        <v>720</v>
      </c>
      <c r="AD216" s="47" t="s">
        <v>174</v>
      </c>
    </row>
    <row r="217" spans="26:30" x14ac:dyDescent="0.2">
      <c r="Z217" s="58" t="s">
        <v>385</v>
      </c>
      <c r="AA217" s="59">
        <f t="shared" si="29"/>
        <v>1.7601799999999999</v>
      </c>
      <c r="AB217" s="3"/>
      <c r="AC217" s="47">
        <v>334</v>
      </c>
      <c r="AD217" s="47" t="s">
        <v>172</v>
      </c>
    </row>
    <row r="218" spans="26:30" x14ac:dyDescent="0.2">
      <c r="Z218" s="58" t="s">
        <v>386</v>
      </c>
      <c r="AA218" s="59">
        <f t="shared" si="29"/>
        <v>2.1080000000000001</v>
      </c>
      <c r="AB218" s="3"/>
      <c r="AC218" s="47">
        <v>400</v>
      </c>
      <c r="AD218" s="47" t="s">
        <v>172</v>
      </c>
    </row>
    <row r="219" spans="26:30" x14ac:dyDescent="0.2">
      <c r="Z219" s="58" t="s">
        <v>387</v>
      </c>
      <c r="AA219" s="59">
        <f t="shared" si="29"/>
        <v>0.84319999999999995</v>
      </c>
      <c r="AB219" s="3"/>
      <c r="AC219" s="47">
        <v>160</v>
      </c>
      <c r="AD219" s="47" t="s">
        <v>172</v>
      </c>
    </row>
    <row r="220" spans="26:30" x14ac:dyDescent="0.2">
      <c r="Z220" s="58" t="s">
        <v>388</v>
      </c>
      <c r="AA220" s="59">
        <f t="shared" si="29"/>
        <v>0.52700000000000002</v>
      </c>
      <c r="AB220" s="3"/>
      <c r="AC220" s="47">
        <v>100</v>
      </c>
      <c r="AD220" s="47" t="s">
        <v>172</v>
      </c>
    </row>
    <row r="221" spans="26:30" x14ac:dyDescent="0.2">
      <c r="Z221" s="58" t="s">
        <v>389</v>
      </c>
      <c r="AA221" s="59"/>
      <c r="AB221" s="59">
        <f>AC221/1000*$S$3</f>
        <v>4.4794999999999998</v>
      </c>
      <c r="AC221" s="47">
        <v>850</v>
      </c>
      <c r="AD221" s="47" t="s">
        <v>174</v>
      </c>
    </row>
    <row r="222" spans="26:30" x14ac:dyDescent="0.2">
      <c r="Z222" s="58" t="s">
        <v>390</v>
      </c>
      <c r="AA222" s="59"/>
      <c r="AB222" s="59">
        <f>AC222/1000*$S$3</f>
        <v>3.6889999999999996</v>
      </c>
      <c r="AC222" s="47">
        <v>700</v>
      </c>
      <c r="AD222" s="47" t="s">
        <v>174</v>
      </c>
    </row>
    <row r="223" spans="26:30" x14ac:dyDescent="0.2">
      <c r="Z223" s="58" t="s">
        <v>391</v>
      </c>
      <c r="AA223" s="59">
        <f t="shared" si="29"/>
        <v>1.3174999999999999</v>
      </c>
      <c r="AB223" s="3"/>
      <c r="AC223" s="47">
        <v>250</v>
      </c>
      <c r="AD223" s="47" t="s">
        <v>172</v>
      </c>
    </row>
    <row r="224" spans="26:30" x14ac:dyDescent="0.2">
      <c r="Z224" s="58" t="s">
        <v>392</v>
      </c>
      <c r="AA224" s="59">
        <f t="shared" si="29"/>
        <v>0.96440999999999988</v>
      </c>
      <c r="AB224" s="3"/>
      <c r="AC224" s="47">
        <v>183</v>
      </c>
      <c r="AD224" s="47" t="s">
        <v>172</v>
      </c>
    </row>
    <row r="225" spans="26:30" x14ac:dyDescent="0.2">
      <c r="Z225" s="58" t="s">
        <v>393</v>
      </c>
      <c r="AA225" s="59">
        <f t="shared" si="29"/>
        <v>2.4241999999999999</v>
      </c>
      <c r="AB225" s="3"/>
      <c r="AC225" s="47">
        <v>460</v>
      </c>
      <c r="AD225" s="47" t="s">
        <v>172</v>
      </c>
    </row>
    <row r="226" spans="26:30" x14ac:dyDescent="0.2">
      <c r="Z226" s="58" t="s">
        <v>394</v>
      </c>
      <c r="AA226" s="59">
        <f t="shared" si="29"/>
        <v>0.75887999999999989</v>
      </c>
      <c r="AB226" s="3"/>
      <c r="AC226" s="47">
        <v>144</v>
      </c>
      <c r="AD226" s="47" t="s">
        <v>172</v>
      </c>
    </row>
    <row r="227" spans="26:30" x14ac:dyDescent="0.2">
      <c r="Z227" s="58" t="s">
        <v>395</v>
      </c>
      <c r="AA227" s="59"/>
      <c r="AB227" s="59">
        <f>AC227/1000*$S$3</f>
        <v>2.6349999999999998</v>
      </c>
      <c r="AC227" s="47">
        <v>500</v>
      </c>
      <c r="AD227" s="47" t="s">
        <v>174</v>
      </c>
    </row>
    <row r="228" spans="26:30" x14ac:dyDescent="0.2">
      <c r="Z228" s="58" t="s">
        <v>396</v>
      </c>
      <c r="AA228" s="59">
        <f t="shared" si="29"/>
        <v>0.13175000000000001</v>
      </c>
      <c r="AB228" s="3"/>
      <c r="AC228" s="47">
        <v>25</v>
      </c>
      <c r="AD228" s="47" t="s">
        <v>172</v>
      </c>
    </row>
    <row r="229" spans="26:30" x14ac:dyDescent="0.2">
      <c r="Z229" s="58" t="s">
        <v>397</v>
      </c>
      <c r="AA229" s="59">
        <f t="shared" si="29"/>
        <v>0.54017499999999996</v>
      </c>
      <c r="AB229" s="3"/>
      <c r="AC229" s="47">
        <v>102.5</v>
      </c>
      <c r="AD229" s="47" t="s">
        <v>172</v>
      </c>
    </row>
    <row r="230" spans="26:30" x14ac:dyDescent="0.2">
      <c r="Z230" s="58" t="s">
        <v>398</v>
      </c>
      <c r="AA230" s="59"/>
      <c r="AB230" s="59">
        <f>AC230/1000*$S$3</f>
        <v>3.2146999999999997</v>
      </c>
      <c r="AC230" s="47">
        <v>610</v>
      </c>
      <c r="AD230" s="47" t="s">
        <v>174</v>
      </c>
    </row>
    <row r="231" spans="26:30" x14ac:dyDescent="0.2">
      <c r="Z231" s="58" t="s">
        <v>399</v>
      </c>
      <c r="AA231" s="59"/>
      <c r="AB231" s="59">
        <f>AC231/1000*$S$3</f>
        <v>4.2160000000000002</v>
      </c>
      <c r="AC231" s="47">
        <v>800</v>
      </c>
      <c r="AD231" s="47" t="s">
        <v>174</v>
      </c>
    </row>
    <row r="232" spans="26:30" x14ac:dyDescent="0.2">
      <c r="Z232" s="58" t="s">
        <v>400</v>
      </c>
      <c r="AA232" s="59"/>
      <c r="AB232" s="59">
        <f>AC232/1000*$S$3</f>
        <v>2.6349999999999998</v>
      </c>
      <c r="AC232" s="47">
        <v>500</v>
      </c>
      <c r="AD232" s="47" t="s">
        <v>174</v>
      </c>
    </row>
    <row r="233" spans="26:30" x14ac:dyDescent="0.2">
      <c r="Z233" s="58" t="s">
        <v>401</v>
      </c>
      <c r="AA233" s="59"/>
      <c r="AB233" s="59">
        <f>AC233/1000*$S$3</f>
        <v>3.9524999999999997</v>
      </c>
      <c r="AC233" s="47">
        <v>750</v>
      </c>
      <c r="AD233" s="47" t="s">
        <v>174</v>
      </c>
    </row>
    <row r="234" spans="26:30" x14ac:dyDescent="0.2">
      <c r="Z234" s="58" t="s">
        <v>402</v>
      </c>
      <c r="AA234" s="59"/>
      <c r="AB234" s="59">
        <f>AC234/1000*$S$3</f>
        <v>3.9524999999999997</v>
      </c>
      <c r="AC234" s="47">
        <v>750</v>
      </c>
      <c r="AD234" s="47" t="s">
        <v>174</v>
      </c>
    </row>
    <row r="235" spans="26:30" x14ac:dyDescent="0.2">
      <c r="Z235" s="58" t="s">
        <v>403</v>
      </c>
      <c r="AA235" s="59">
        <f t="shared" si="29"/>
        <v>0.52700000000000002</v>
      </c>
      <c r="AB235" s="3"/>
      <c r="AC235" s="47">
        <v>100</v>
      </c>
      <c r="AD235" s="47" t="s">
        <v>172</v>
      </c>
    </row>
    <row r="236" spans="26:30" x14ac:dyDescent="0.2">
      <c r="Z236" s="58" t="s">
        <v>404</v>
      </c>
      <c r="AA236" s="59">
        <f t="shared" si="29"/>
        <v>0.47429999999999994</v>
      </c>
      <c r="AB236" s="3"/>
      <c r="AC236" s="47">
        <v>90</v>
      </c>
      <c r="AD236" s="47" t="s">
        <v>172</v>
      </c>
    </row>
    <row r="237" spans="26:30" x14ac:dyDescent="0.2">
      <c r="Z237" s="58" t="s">
        <v>405</v>
      </c>
      <c r="AA237" s="59">
        <f t="shared" si="29"/>
        <v>1.2647999999999999</v>
      </c>
      <c r="AB237" s="3"/>
      <c r="AC237" s="47">
        <v>240</v>
      </c>
      <c r="AD237" s="47" t="s">
        <v>172</v>
      </c>
    </row>
    <row r="238" spans="26:30" x14ac:dyDescent="0.2">
      <c r="Z238" s="58" t="s">
        <v>406</v>
      </c>
      <c r="AA238" s="59">
        <f t="shared" si="29"/>
        <v>1.5809999999999997</v>
      </c>
      <c r="AB238" s="3"/>
      <c r="AC238" s="47">
        <v>300</v>
      </c>
      <c r="AD238" s="47" t="s">
        <v>172</v>
      </c>
    </row>
    <row r="239" spans="26:30" x14ac:dyDescent="0.2">
      <c r="Z239" s="58" t="s">
        <v>407</v>
      </c>
      <c r="AA239" s="59"/>
      <c r="AB239" s="59">
        <f>AC239/1000*$S$3</f>
        <v>2.6349999999999998</v>
      </c>
      <c r="AC239" s="47">
        <v>500</v>
      </c>
      <c r="AD239" s="47" t="s">
        <v>174</v>
      </c>
    </row>
    <row r="240" spans="26:30" x14ac:dyDescent="0.2">
      <c r="Z240" s="58" t="s">
        <v>408</v>
      </c>
      <c r="AA240" s="59">
        <f t="shared" si="29"/>
        <v>4.4267999999999992</v>
      </c>
      <c r="AB240" s="3"/>
      <c r="AC240" s="47">
        <v>840</v>
      </c>
      <c r="AD240" s="47" t="s">
        <v>172</v>
      </c>
    </row>
    <row r="241" spans="26:30" x14ac:dyDescent="0.2">
      <c r="Z241" s="58" t="s">
        <v>409</v>
      </c>
      <c r="AA241" s="59">
        <f t="shared" si="29"/>
        <v>2.1080000000000001</v>
      </c>
      <c r="AB241" s="3"/>
      <c r="AC241" s="47">
        <v>400</v>
      </c>
      <c r="AD241" s="47" t="s">
        <v>172</v>
      </c>
    </row>
    <row r="242" spans="26:30" x14ac:dyDescent="0.2">
      <c r="Z242" s="58" t="s">
        <v>410</v>
      </c>
      <c r="AA242" s="59">
        <f t="shared" si="29"/>
        <v>4.2160000000000002</v>
      </c>
      <c r="AB242" s="3"/>
      <c r="AC242" s="47">
        <v>800</v>
      </c>
      <c r="AD242" s="47" t="s">
        <v>172</v>
      </c>
    </row>
    <row r="243" spans="26:30" x14ac:dyDescent="0.2">
      <c r="Z243" s="58" t="s">
        <v>411</v>
      </c>
      <c r="AA243" s="59">
        <f t="shared" si="29"/>
        <v>1.3174999999999999</v>
      </c>
      <c r="AB243" s="3"/>
      <c r="AC243" s="47">
        <v>250</v>
      </c>
      <c r="AD243" s="47" t="s">
        <v>172</v>
      </c>
    </row>
    <row r="244" spans="26:30" x14ac:dyDescent="0.2">
      <c r="Z244" s="58" t="s">
        <v>412</v>
      </c>
      <c r="AA244" s="59">
        <f t="shared" si="29"/>
        <v>0.52700000000000002</v>
      </c>
      <c r="AB244" s="3"/>
      <c r="AC244" s="47">
        <v>100</v>
      </c>
      <c r="AD244" s="47" t="s">
        <v>172</v>
      </c>
    </row>
    <row r="245" spans="26:30" x14ac:dyDescent="0.2">
      <c r="Z245" s="58" t="s">
        <v>413</v>
      </c>
      <c r="AA245" s="59">
        <f t="shared" si="29"/>
        <v>1.3174999999999999</v>
      </c>
      <c r="AB245" s="3"/>
      <c r="AC245" s="47">
        <v>250</v>
      </c>
      <c r="AD245" s="47" t="s">
        <v>172</v>
      </c>
    </row>
    <row r="246" spans="26:30" x14ac:dyDescent="0.2">
      <c r="Z246" s="58" t="s">
        <v>414</v>
      </c>
      <c r="AA246" s="59">
        <f t="shared" si="29"/>
        <v>1.054</v>
      </c>
      <c r="AB246" s="3"/>
      <c r="AC246" s="47">
        <v>200</v>
      </c>
      <c r="AD246" s="47" t="s">
        <v>172</v>
      </c>
    </row>
    <row r="247" spans="26:30" x14ac:dyDescent="0.2">
      <c r="Z247" s="58" t="s">
        <v>415</v>
      </c>
      <c r="AA247" s="59"/>
      <c r="AB247" s="59">
        <f>AC247/1000*$S$3</f>
        <v>1.7601799999999999</v>
      </c>
      <c r="AC247" s="47">
        <v>334</v>
      </c>
      <c r="AD247" s="47" t="s">
        <v>174</v>
      </c>
    </row>
    <row r="248" spans="26:30" x14ac:dyDescent="0.2">
      <c r="Z248" s="58" t="s">
        <v>416</v>
      </c>
      <c r="AA248" s="59"/>
      <c r="AB248" s="59">
        <f>AC248/1000*$S$3</f>
        <v>0.12753399999999998</v>
      </c>
      <c r="AC248" s="47">
        <v>24.2</v>
      </c>
      <c r="AD248" s="47" t="s">
        <v>174</v>
      </c>
    </row>
    <row r="249" spans="26:30" x14ac:dyDescent="0.2">
      <c r="Z249" s="58" t="s">
        <v>417</v>
      </c>
      <c r="AA249" s="59">
        <f t="shared" si="29"/>
        <v>0.89590000000000003</v>
      </c>
      <c r="AB249" s="3"/>
      <c r="AC249" s="47">
        <v>170</v>
      </c>
      <c r="AD249" s="47" t="s">
        <v>172</v>
      </c>
    </row>
    <row r="250" spans="26:30" x14ac:dyDescent="0.2">
      <c r="Z250" s="58" t="s">
        <v>418</v>
      </c>
      <c r="AA250" s="59">
        <f t="shared" si="29"/>
        <v>1.3174999999999999</v>
      </c>
      <c r="AB250" s="3"/>
      <c r="AC250" s="47">
        <v>250</v>
      </c>
      <c r="AD250" s="47" t="s">
        <v>172</v>
      </c>
    </row>
    <row r="251" spans="26:30" x14ac:dyDescent="0.2">
      <c r="Z251" s="58" t="s">
        <v>419</v>
      </c>
      <c r="AA251" s="59">
        <f t="shared" si="29"/>
        <v>0.31619999999999998</v>
      </c>
      <c r="AB251" s="3"/>
      <c r="AC251" s="47">
        <v>60</v>
      </c>
      <c r="AD251" s="47" t="s">
        <v>172</v>
      </c>
    </row>
    <row r="252" spans="26:30" x14ac:dyDescent="0.2">
      <c r="Z252" s="58" t="s">
        <v>420</v>
      </c>
      <c r="AA252" s="59"/>
      <c r="AB252" s="59">
        <f>AC252/1000*$S$3</f>
        <v>3.2146999999999997</v>
      </c>
      <c r="AC252" s="47">
        <v>610</v>
      </c>
      <c r="AD252" s="47" t="s">
        <v>174</v>
      </c>
    </row>
    <row r="253" spans="26:30" x14ac:dyDescent="0.2">
      <c r="Z253" s="58" t="s">
        <v>421</v>
      </c>
      <c r="AA253" s="59">
        <f t="shared" si="29"/>
        <v>0.65874999999999995</v>
      </c>
      <c r="AB253" s="3"/>
      <c r="AC253" s="47">
        <v>125</v>
      </c>
      <c r="AD253" s="47" t="s">
        <v>172</v>
      </c>
    </row>
    <row r="254" spans="26:30" x14ac:dyDescent="0.2">
      <c r="Z254" s="58" t="s">
        <v>422</v>
      </c>
      <c r="AA254" s="59">
        <f t="shared" si="29"/>
        <v>0.52700000000000002</v>
      </c>
      <c r="AB254" s="3"/>
      <c r="AC254" s="47">
        <v>100</v>
      </c>
      <c r="AD254" s="47" t="s">
        <v>172</v>
      </c>
    </row>
    <row r="255" spans="26:30" x14ac:dyDescent="0.2">
      <c r="Z255" s="58" t="s">
        <v>423</v>
      </c>
      <c r="AA255" s="59">
        <f t="shared" si="29"/>
        <v>3.9524999999999997</v>
      </c>
      <c r="AB255" s="3"/>
      <c r="AC255" s="47">
        <v>750</v>
      </c>
      <c r="AD255" s="47" t="s">
        <v>172</v>
      </c>
    </row>
    <row r="256" spans="26:30" x14ac:dyDescent="0.2">
      <c r="Z256" s="58" t="s">
        <v>424</v>
      </c>
      <c r="AA256" s="59">
        <f t="shared" si="29"/>
        <v>5.2699999999999997E-2</v>
      </c>
      <c r="AB256" s="3"/>
      <c r="AC256" s="47">
        <v>10</v>
      </c>
      <c r="AD256" s="47" t="s">
        <v>172</v>
      </c>
    </row>
    <row r="257" spans="26:30" x14ac:dyDescent="0.2">
      <c r="Z257" s="58" t="s">
        <v>425</v>
      </c>
      <c r="AA257" s="59">
        <f t="shared" si="29"/>
        <v>5.2699999999999997E-2</v>
      </c>
      <c r="AB257" s="3"/>
      <c r="AC257" s="47">
        <v>10</v>
      </c>
      <c r="AD257" s="47" t="s">
        <v>172</v>
      </c>
    </row>
    <row r="258" spans="26:30" x14ac:dyDescent="0.2">
      <c r="Z258" s="58" t="s">
        <v>426</v>
      </c>
      <c r="AA258" s="59"/>
      <c r="AB258" s="59">
        <f>AC258/1000*$S$3</f>
        <v>2.1080000000000001</v>
      </c>
      <c r="AC258" s="47">
        <v>400</v>
      </c>
      <c r="AD258" s="47" t="s">
        <v>174</v>
      </c>
    </row>
    <row r="259" spans="26:30" x14ac:dyDescent="0.2">
      <c r="Z259" s="58" t="s">
        <v>427</v>
      </c>
      <c r="AA259" s="59"/>
      <c r="AB259" s="59">
        <f>AC259/1000*$S$3</f>
        <v>3.2146999999999997</v>
      </c>
      <c r="AC259" s="47">
        <v>610</v>
      </c>
      <c r="AD259" s="47" t="s">
        <v>174</v>
      </c>
    </row>
    <row r="260" spans="26:30" x14ac:dyDescent="0.2">
      <c r="Z260" s="58" t="s">
        <v>428</v>
      </c>
      <c r="AA260" s="59">
        <f t="shared" si="29"/>
        <v>1.054E-4</v>
      </c>
      <c r="AB260" s="3"/>
      <c r="AC260" s="47">
        <v>0.02</v>
      </c>
      <c r="AD260" s="47" t="s">
        <v>172</v>
      </c>
    </row>
    <row r="261" spans="26:30" x14ac:dyDescent="0.2">
      <c r="Z261" s="58" t="s">
        <v>429</v>
      </c>
      <c r="AA261" s="59">
        <f t="shared" si="29"/>
        <v>1.054E-4</v>
      </c>
      <c r="AB261" s="3"/>
      <c r="AC261" s="47">
        <v>0.02</v>
      </c>
      <c r="AD261" s="47" t="s">
        <v>172</v>
      </c>
    </row>
    <row r="262" spans="26:30" x14ac:dyDescent="0.2">
      <c r="Z262" s="58" t="s">
        <v>430</v>
      </c>
      <c r="AA262" s="59">
        <f t="shared" si="29"/>
        <v>2.6349999999999998</v>
      </c>
      <c r="AB262" s="3"/>
      <c r="AC262" s="47">
        <v>500</v>
      </c>
      <c r="AD262" s="47" t="s">
        <v>172</v>
      </c>
    </row>
    <row r="263" spans="26:30" x14ac:dyDescent="0.2">
      <c r="Z263" s="58" t="s">
        <v>431</v>
      </c>
      <c r="AA263" s="59"/>
      <c r="AB263" s="59">
        <f>AC263/1000*$S$3</f>
        <v>3.9524999999999997</v>
      </c>
      <c r="AC263" s="47">
        <v>750</v>
      </c>
      <c r="AD263" s="47" t="s">
        <v>174</v>
      </c>
    </row>
    <row r="264" spans="26:30" x14ac:dyDescent="0.2">
      <c r="Z264" s="58" t="s">
        <v>432</v>
      </c>
      <c r="AA264" s="59"/>
      <c r="AB264" s="59">
        <f>AC264/1000*$S$3</f>
        <v>4.2160000000000002</v>
      </c>
      <c r="AC264" s="47">
        <v>800</v>
      </c>
      <c r="AD264" s="47" t="s">
        <v>174</v>
      </c>
    </row>
    <row r="265" spans="26:30" x14ac:dyDescent="0.2">
      <c r="Z265" s="58" t="s">
        <v>433</v>
      </c>
      <c r="AA265" s="59">
        <f t="shared" si="29"/>
        <v>3.2673999999999999</v>
      </c>
      <c r="AB265" s="3"/>
      <c r="AC265" s="47">
        <v>620</v>
      </c>
      <c r="AD265" s="47" t="s">
        <v>172</v>
      </c>
    </row>
    <row r="266" spans="26:30" x14ac:dyDescent="0.2">
      <c r="Z266" s="58" t="s">
        <v>434</v>
      </c>
      <c r="AA266" s="59">
        <f t="shared" si="29"/>
        <v>0.65874999999999995</v>
      </c>
      <c r="AB266" s="3"/>
      <c r="AC266" s="47">
        <v>125</v>
      </c>
      <c r="AD266" s="47" t="s">
        <v>172</v>
      </c>
    </row>
    <row r="267" spans="26:30" x14ac:dyDescent="0.2">
      <c r="Z267" s="58" t="s">
        <v>435</v>
      </c>
      <c r="AA267" s="59">
        <f t="shared" si="29"/>
        <v>2.6349999999999998</v>
      </c>
      <c r="AB267" s="3"/>
      <c r="AC267" s="47">
        <v>500</v>
      </c>
      <c r="AD267" s="47" t="s">
        <v>172</v>
      </c>
    </row>
    <row r="268" spans="26:30" x14ac:dyDescent="0.2">
      <c r="Z268" s="58" t="s">
        <v>436</v>
      </c>
      <c r="AA268" s="59">
        <f t="shared" si="29"/>
        <v>3.1619999999999995</v>
      </c>
      <c r="AB268" s="3"/>
      <c r="AC268" s="47">
        <v>600</v>
      </c>
      <c r="AD268" s="47" t="s">
        <v>172</v>
      </c>
    </row>
    <row r="269" spans="26:30" x14ac:dyDescent="0.2">
      <c r="Z269" s="58" t="s">
        <v>437</v>
      </c>
      <c r="AA269" s="59">
        <f t="shared" si="29"/>
        <v>3.1619999999999995</v>
      </c>
      <c r="AB269" s="3"/>
      <c r="AC269" s="47">
        <v>600</v>
      </c>
      <c r="AD269" s="47" t="s">
        <v>172</v>
      </c>
    </row>
    <row r="270" spans="26:30" x14ac:dyDescent="0.2">
      <c r="Z270" s="58" t="s">
        <v>438</v>
      </c>
      <c r="AA270" s="59"/>
      <c r="AB270" s="59">
        <f>AC270/1000*$S$3</f>
        <v>3.7943999999999996</v>
      </c>
      <c r="AC270" s="47">
        <v>720</v>
      </c>
      <c r="AD270" s="47" t="s">
        <v>174</v>
      </c>
    </row>
    <row r="271" spans="26:30" x14ac:dyDescent="0.2">
      <c r="Z271" s="58" t="s">
        <v>439</v>
      </c>
      <c r="AA271" s="59">
        <f t="shared" si="29"/>
        <v>1.2647999999999999</v>
      </c>
      <c r="AB271" s="3"/>
      <c r="AC271" s="47">
        <v>240</v>
      </c>
      <c r="AD271" s="47" t="s">
        <v>172</v>
      </c>
    </row>
    <row r="272" spans="26:30" x14ac:dyDescent="0.2">
      <c r="Z272" s="58" t="s">
        <v>440</v>
      </c>
      <c r="AA272" s="59">
        <f t="shared" si="29"/>
        <v>1.2647999999999999</v>
      </c>
      <c r="AB272" s="3"/>
      <c r="AC272" s="47">
        <v>240</v>
      </c>
      <c r="AD272" s="47" t="s">
        <v>172</v>
      </c>
    </row>
    <row r="273" spans="26:30" x14ac:dyDescent="0.2">
      <c r="Z273" s="58" t="s">
        <v>441</v>
      </c>
      <c r="AA273" s="59">
        <f t="shared" si="29"/>
        <v>0.52700000000000002</v>
      </c>
      <c r="AB273" s="3"/>
      <c r="AC273" s="47">
        <v>100</v>
      </c>
      <c r="AD273" s="47" t="s">
        <v>172</v>
      </c>
    </row>
    <row r="274" spans="26:30" x14ac:dyDescent="0.2">
      <c r="Z274" s="58" t="s">
        <v>442</v>
      </c>
      <c r="AA274" s="59">
        <f t="shared" si="29"/>
        <v>2.5295999999999998</v>
      </c>
      <c r="AB274" s="3"/>
      <c r="AC274" s="47">
        <v>480</v>
      </c>
      <c r="AD274" s="47" t="s">
        <v>172</v>
      </c>
    </row>
    <row r="275" spans="26:30" x14ac:dyDescent="0.2">
      <c r="Z275" s="58" t="s">
        <v>443</v>
      </c>
      <c r="AA275" s="59">
        <f t="shared" si="29"/>
        <v>2.1164320000000001</v>
      </c>
      <c r="AB275" s="3"/>
      <c r="AC275" s="47">
        <v>401.6</v>
      </c>
      <c r="AD275" s="47" t="s">
        <v>172</v>
      </c>
    </row>
    <row r="276" spans="26:30" x14ac:dyDescent="0.2">
      <c r="Z276" s="58" t="s">
        <v>444</v>
      </c>
      <c r="AA276" s="59"/>
      <c r="AB276" s="59">
        <f>AC276/1000*$S$3</f>
        <v>0.65874999999999995</v>
      </c>
      <c r="AC276" s="47">
        <v>125</v>
      </c>
      <c r="AD276" s="47" t="s">
        <v>174</v>
      </c>
    </row>
    <row r="277" spans="26:30" x14ac:dyDescent="0.2">
      <c r="Z277" s="58" t="s">
        <v>445</v>
      </c>
      <c r="AA277" s="59">
        <f t="shared" si="29"/>
        <v>1.8444999999999998</v>
      </c>
      <c r="AB277" s="3"/>
      <c r="AC277" s="47">
        <v>350</v>
      </c>
      <c r="AD277" s="47" t="s">
        <v>172</v>
      </c>
    </row>
    <row r="278" spans="26:30" x14ac:dyDescent="0.2">
      <c r="Z278" s="58" t="s">
        <v>446</v>
      </c>
      <c r="AA278" s="59">
        <f t="shared" si="29"/>
        <v>0.52700000000000002</v>
      </c>
      <c r="AB278" s="3"/>
      <c r="AC278" s="47">
        <v>100</v>
      </c>
      <c r="AD278" s="47" t="s">
        <v>172</v>
      </c>
    </row>
    <row r="279" spans="26:30" x14ac:dyDescent="0.2">
      <c r="Z279" s="58" t="s">
        <v>447</v>
      </c>
      <c r="AA279" s="59">
        <f t="shared" ref="AA279:AA336" si="30">AC279/1000*$S$3</f>
        <v>0.52700000000000002</v>
      </c>
      <c r="AB279" s="3"/>
      <c r="AC279" s="47">
        <v>100</v>
      </c>
      <c r="AD279" s="47" t="s">
        <v>172</v>
      </c>
    </row>
    <row r="280" spans="26:30" x14ac:dyDescent="0.2">
      <c r="Z280" s="58" t="s">
        <v>448</v>
      </c>
      <c r="AA280" s="59">
        <f t="shared" si="30"/>
        <v>3.6889999999999996</v>
      </c>
      <c r="AB280" s="3"/>
      <c r="AC280" s="47">
        <v>700</v>
      </c>
      <c r="AD280" s="47" t="s">
        <v>172</v>
      </c>
    </row>
    <row r="281" spans="26:30" x14ac:dyDescent="0.2">
      <c r="Z281" s="58" t="s">
        <v>449</v>
      </c>
      <c r="AA281" s="59">
        <f t="shared" si="30"/>
        <v>3.9524999999999997</v>
      </c>
      <c r="AB281" s="3"/>
      <c r="AC281" s="47">
        <v>750</v>
      </c>
      <c r="AD281" s="47" t="s">
        <v>172</v>
      </c>
    </row>
    <row r="282" spans="26:30" x14ac:dyDescent="0.2">
      <c r="Z282" s="58" t="s">
        <v>450</v>
      </c>
      <c r="AA282" s="59">
        <f t="shared" si="30"/>
        <v>4.9010999999999999E-2</v>
      </c>
      <c r="AB282" s="3"/>
      <c r="AC282" s="47">
        <v>9.3000000000000007</v>
      </c>
      <c r="AD282" s="47" t="s">
        <v>172</v>
      </c>
    </row>
    <row r="283" spans="26:30" x14ac:dyDescent="0.2">
      <c r="Z283" s="58" t="s">
        <v>451</v>
      </c>
      <c r="AA283" s="59">
        <f t="shared" si="30"/>
        <v>1.3174999999999999</v>
      </c>
      <c r="AB283" s="3"/>
      <c r="AC283" s="47">
        <v>250</v>
      </c>
      <c r="AD283" s="47" t="s">
        <v>172</v>
      </c>
    </row>
    <row r="284" spans="26:30" x14ac:dyDescent="0.2">
      <c r="Z284" s="58" t="s">
        <v>452</v>
      </c>
      <c r="AA284" s="59">
        <f t="shared" si="30"/>
        <v>1.3174999999999999</v>
      </c>
      <c r="AB284" s="3"/>
      <c r="AC284" s="47">
        <v>250</v>
      </c>
      <c r="AD284" s="47" t="s">
        <v>172</v>
      </c>
    </row>
    <row r="285" spans="26:30" x14ac:dyDescent="0.2">
      <c r="Z285" s="58" t="s">
        <v>453</v>
      </c>
      <c r="AA285" s="59">
        <f t="shared" si="30"/>
        <v>0.84319999999999995</v>
      </c>
      <c r="AB285" s="3"/>
      <c r="AC285" s="47">
        <v>160</v>
      </c>
      <c r="AD285" s="47" t="s">
        <v>172</v>
      </c>
    </row>
    <row r="286" spans="26:30" x14ac:dyDescent="0.2">
      <c r="Z286" s="58" t="s">
        <v>454</v>
      </c>
      <c r="AA286" s="59">
        <f t="shared" si="30"/>
        <v>2.6349999999999998</v>
      </c>
      <c r="AB286" s="3"/>
      <c r="AC286" s="47">
        <v>500</v>
      </c>
      <c r="AD286" s="47" t="s">
        <v>172</v>
      </c>
    </row>
    <row r="287" spans="26:30" x14ac:dyDescent="0.2">
      <c r="Z287" s="58" t="s">
        <v>455</v>
      </c>
      <c r="AA287" s="59">
        <f t="shared" si="30"/>
        <v>3.6889999999999996</v>
      </c>
      <c r="AB287" s="3"/>
      <c r="AC287" s="47">
        <v>700</v>
      </c>
      <c r="AD287" s="47" t="s">
        <v>172</v>
      </c>
    </row>
    <row r="288" spans="26:30" x14ac:dyDescent="0.2">
      <c r="Z288" s="58" t="s">
        <v>456</v>
      </c>
      <c r="AA288" s="59">
        <f t="shared" si="30"/>
        <v>0.54017499999999996</v>
      </c>
      <c r="AB288" s="3"/>
      <c r="AC288" s="47">
        <v>102.5</v>
      </c>
      <c r="AD288" s="47" t="s">
        <v>172</v>
      </c>
    </row>
    <row r="289" spans="26:30" x14ac:dyDescent="0.2">
      <c r="Z289" s="58" t="s">
        <v>457</v>
      </c>
      <c r="AA289" s="59">
        <f t="shared" si="30"/>
        <v>1.3174999999999999</v>
      </c>
      <c r="AB289" s="3"/>
      <c r="AC289" s="47">
        <v>250</v>
      </c>
      <c r="AD289" s="47" t="s">
        <v>172</v>
      </c>
    </row>
    <row r="290" spans="26:30" x14ac:dyDescent="0.2">
      <c r="Z290" s="58" t="s">
        <v>458</v>
      </c>
      <c r="AA290" s="59">
        <f t="shared" si="30"/>
        <v>1.3174999999999999</v>
      </c>
      <c r="AB290" s="3"/>
      <c r="AC290" s="47">
        <v>250</v>
      </c>
      <c r="AD290" s="47" t="s">
        <v>172</v>
      </c>
    </row>
    <row r="291" spans="26:30" x14ac:dyDescent="0.2">
      <c r="Z291" s="58" t="s">
        <v>459</v>
      </c>
      <c r="AA291" s="59">
        <f t="shared" si="30"/>
        <v>1.3174999999999999</v>
      </c>
      <c r="AB291" s="3"/>
      <c r="AC291" s="47">
        <v>250</v>
      </c>
      <c r="AD291" s="47" t="s">
        <v>172</v>
      </c>
    </row>
    <row r="292" spans="26:30" x14ac:dyDescent="0.2">
      <c r="Z292" s="58" t="s">
        <v>460</v>
      </c>
      <c r="AA292" s="59"/>
      <c r="AB292" s="59">
        <f>AC292/1000*$S$3</f>
        <v>0.65874999999999995</v>
      </c>
      <c r="AC292" s="47">
        <v>125</v>
      </c>
      <c r="AD292" s="47" t="s">
        <v>174</v>
      </c>
    </row>
    <row r="293" spans="26:30" x14ac:dyDescent="0.2">
      <c r="Z293" s="58" t="s">
        <v>461</v>
      </c>
      <c r="AA293" s="59">
        <f t="shared" si="30"/>
        <v>1.3174999999999999</v>
      </c>
      <c r="AB293" s="3"/>
      <c r="AC293" s="47">
        <v>250</v>
      </c>
      <c r="AD293" s="47" t="s">
        <v>172</v>
      </c>
    </row>
    <row r="294" spans="26:30" x14ac:dyDescent="0.2">
      <c r="Z294" s="58" t="s">
        <v>462</v>
      </c>
      <c r="AA294" s="59">
        <f t="shared" si="30"/>
        <v>1.8971999999999998</v>
      </c>
      <c r="AB294" s="3"/>
      <c r="AC294" s="47">
        <v>360</v>
      </c>
      <c r="AD294" s="47" t="s">
        <v>172</v>
      </c>
    </row>
    <row r="295" spans="26:30" x14ac:dyDescent="0.2">
      <c r="Z295" s="58" t="s">
        <v>463</v>
      </c>
      <c r="AA295" s="59">
        <f t="shared" si="30"/>
        <v>0.98390899999999981</v>
      </c>
      <c r="AB295" s="3"/>
      <c r="AC295" s="47">
        <v>186.7</v>
      </c>
      <c r="AD295" s="47" t="s">
        <v>172</v>
      </c>
    </row>
    <row r="296" spans="26:30" x14ac:dyDescent="0.2">
      <c r="Z296" s="58" t="s">
        <v>464</v>
      </c>
      <c r="AA296" s="59"/>
      <c r="AB296" s="59">
        <f>AC296/1000*$S$3</f>
        <v>1.054</v>
      </c>
      <c r="AC296" s="47">
        <v>200</v>
      </c>
      <c r="AD296" s="47" t="s">
        <v>174</v>
      </c>
    </row>
    <row r="297" spans="26:30" x14ac:dyDescent="0.2">
      <c r="Z297" s="58" t="s">
        <v>465</v>
      </c>
      <c r="AA297" s="59">
        <f t="shared" si="30"/>
        <v>0.52700000000000002</v>
      </c>
      <c r="AB297" s="3"/>
      <c r="AC297" s="47">
        <v>100</v>
      </c>
      <c r="AD297" s="47" t="s">
        <v>172</v>
      </c>
    </row>
    <row r="298" spans="26:30" x14ac:dyDescent="0.2">
      <c r="Z298" s="58" t="s">
        <v>466</v>
      </c>
      <c r="AA298" s="59">
        <f t="shared" si="30"/>
        <v>1.3174999999999999</v>
      </c>
      <c r="AB298" s="3"/>
      <c r="AC298" s="47">
        <v>250</v>
      </c>
      <c r="AD298" s="47" t="s">
        <v>172</v>
      </c>
    </row>
    <row r="299" spans="26:30" x14ac:dyDescent="0.2">
      <c r="Z299" s="58" t="s">
        <v>467</v>
      </c>
      <c r="AA299" s="59">
        <f t="shared" si="30"/>
        <v>1.02765</v>
      </c>
      <c r="AB299" s="3"/>
      <c r="AC299" s="47">
        <v>195</v>
      </c>
      <c r="AD299" s="47" t="s">
        <v>172</v>
      </c>
    </row>
    <row r="300" spans="26:30" x14ac:dyDescent="0.2">
      <c r="Z300" s="58" t="s">
        <v>468</v>
      </c>
      <c r="AA300" s="59">
        <f t="shared" si="30"/>
        <v>1.3174999999999999</v>
      </c>
      <c r="AB300" s="3"/>
      <c r="AC300" s="47">
        <v>250</v>
      </c>
      <c r="AD300" s="47" t="s">
        <v>172</v>
      </c>
    </row>
    <row r="301" spans="26:30" x14ac:dyDescent="0.2">
      <c r="Z301" s="58" t="s">
        <v>469</v>
      </c>
      <c r="AA301" s="59">
        <f t="shared" si="30"/>
        <v>1.3174999999999999</v>
      </c>
      <c r="AB301" s="3"/>
      <c r="AC301" s="47">
        <v>250</v>
      </c>
      <c r="AD301" s="47" t="s">
        <v>172</v>
      </c>
    </row>
    <row r="302" spans="26:30" x14ac:dyDescent="0.2">
      <c r="Z302" s="58" t="s">
        <v>470</v>
      </c>
      <c r="AA302" s="59">
        <f t="shared" si="30"/>
        <v>0.31619999999999998</v>
      </c>
      <c r="AB302" s="3"/>
      <c r="AC302" s="47">
        <v>60</v>
      </c>
      <c r="AD302" s="47" t="s">
        <v>172</v>
      </c>
    </row>
    <row r="303" spans="26:30" x14ac:dyDescent="0.2">
      <c r="Z303" s="58" t="s">
        <v>471</v>
      </c>
      <c r="AA303" s="59">
        <f t="shared" si="30"/>
        <v>3.8470999999999997</v>
      </c>
      <c r="AB303" s="3"/>
      <c r="AC303" s="47">
        <v>730</v>
      </c>
      <c r="AD303" s="47" t="s">
        <v>172</v>
      </c>
    </row>
    <row r="304" spans="26:30" x14ac:dyDescent="0.2">
      <c r="Z304" s="58" t="s">
        <v>472</v>
      </c>
      <c r="AA304" s="59">
        <f t="shared" si="30"/>
        <v>5.2699999999999997E-2</v>
      </c>
      <c r="AB304" s="3"/>
      <c r="AC304" s="47">
        <v>10</v>
      </c>
      <c r="AD304" s="47" t="s">
        <v>172</v>
      </c>
    </row>
    <row r="305" spans="26:30" x14ac:dyDescent="0.2">
      <c r="Z305" s="58" t="s">
        <v>473</v>
      </c>
      <c r="AA305" s="59"/>
      <c r="AB305" s="59">
        <f>AC305/1000*$S$3</f>
        <v>0.12753399999999998</v>
      </c>
      <c r="AC305" s="47">
        <v>24.2</v>
      </c>
      <c r="AD305" s="47" t="s">
        <v>174</v>
      </c>
    </row>
    <row r="306" spans="26:30" x14ac:dyDescent="0.2">
      <c r="Z306" s="58" t="s">
        <v>474</v>
      </c>
      <c r="AA306" s="59">
        <f t="shared" si="30"/>
        <v>0.31619999999999998</v>
      </c>
      <c r="AB306" s="3"/>
      <c r="AC306" s="47">
        <v>60</v>
      </c>
      <c r="AD306" s="47" t="s">
        <v>172</v>
      </c>
    </row>
    <row r="307" spans="26:30" x14ac:dyDescent="0.2">
      <c r="Z307" s="58" t="s">
        <v>475</v>
      </c>
      <c r="AA307" s="59">
        <f t="shared" si="30"/>
        <v>3.9524999999999997</v>
      </c>
      <c r="AB307" s="3"/>
      <c r="AC307" s="47">
        <v>750</v>
      </c>
      <c r="AD307" s="47" t="s">
        <v>172</v>
      </c>
    </row>
    <row r="308" spans="26:30" x14ac:dyDescent="0.2">
      <c r="Z308" s="58" t="s">
        <v>476</v>
      </c>
      <c r="AA308" s="59"/>
      <c r="AB308" s="59">
        <f>AC308/1000*$S$3</f>
        <v>1.054</v>
      </c>
      <c r="AC308" s="47">
        <v>200</v>
      </c>
      <c r="AD308" s="47" t="s">
        <v>174</v>
      </c>
    </row>
    <row r="309" spans="26:30" x14ac:dyDescent="0.2">
      <c r="Z309" s="58" t="s">
        <v>477</v>
      </c>
      <c r="AA309" s="59">
        <f t="shared" si="30"/>
        <v>1.3174999999999999</v>
      </c>
      <c r="AB309" s="3"/>
      <c r="AC309" s="47">
        <v>250</v>
      </c>
      <c r="AD309" s="47" t="s">
        <v>172</v>
      </c>
    </row>
    <row r="310" spans="26:30" x14ac:dyDescent="0.2">
      <c r="Z310" s="58" t="s">
        <v>478</v>
      </c>
      <c r="AA310" s="59">
        <f t="shared" si="30"/>
        <v>1.2647999999999999</v>
      </c>
      <c r="AB310" s="3"/>
      <c r="AC310" s="47">
        <v>240</v>
      </c>
      <c r="AD310" s="47" t="s">
        <v>172</v>
      </c>
    </row>
    <row r="311" spans="26:30" x14ac:dyDescent="0.2">
      <c r="Z311" s="58" t="s">
        <v>479</v>
      </c>
      <c r="AA311" s="59">
        <f t="shared" si="30"/>
        <v>0.31619999999999998</v>
      </c>
      <c r="AB311" s="3"/>
      <c r="AC311" s="47">
        <v>60</v>
      </c>
      <c r="AD311" s="47" t="s">
        <v>172</v>
      </c>
    </row>
    <row r="312" spans="26:30" x14ac:dyDescent="0.2">
      <c r="Z312" s="58" t="s">
        <v>480</v>
      </c>
      <c r="AA312" s="59">
        <f t="shared" si="30"/>
        <v>2.6349999999999998</v>
      </c>
      <c r="AB312" s="3"/>
      <c r="AC312" s="47">
        <v>500</v>
      </c>
      <c r="AD312" s="47" t="s">
        <v>172</v>
      </c>
    </row>
    <row r="313" spans="26:30" x14ac:dyDescent="0.2">
      <c r="Z313" s="58" t="s">
        <v>481</v>
      </c>
      <c r="AA313" s="59"/>
      <c r="AB313" s="59">
        <f>AC313/1000*$S$3</f>
        <v>2.7930999999999999</v>
      </c>
      <c r="AC313" s="47">
        <v>530</v>
      </c>
      <c r="AD313" s="47" t="s">
        <v>174</v>
      </c>
    </row>
    <row r="314" spans="26:30" x14ac:dyDescent="0.2">
      <c r="Z314" s="58" t="s">
        <v>482</v>
      </c>
      <c r="AA314" s="59"/>
      <c r="AB314" s="59">
        <f>AC314/1000*$S$3</f>
        <v>3.9524999999999997</v>
      </c>
      <c r="AC314" s="47">
        <v>750</v>
      </c>
      <c r="AD314" s="47" t="s">
        <v>174</v>
      </c>
    </row>
    <row r="315" spans="26:30" x14ac:dyDescent="0.2">
      <c r="Z315" s="58" t="s">
        <v>483</v>
      </c>
      <c r="AA315" s="59">
        <f t="shared" si="30"/>
        <v>2.6349999999999998</v>
      </c>
      <c r="AB315" s="3"/>
      <c r="AC315" s="47">
        <v>500</v>
      </c>
      <c r="AD315" s="47" t="s">
        <v>172</v>
      </c>
    </row>
    <row r="316" spans="26:30" x14ac:dyDescent="0.2">
      <c r="Z316" s="58" t="s">
        <v>484</v>
      </c>
      <c r="AA316" s="59">
        <f t="shared" si="30"/>
        <v>2.6349999999999998</v>
      </c>
      <c r="AB316" s="3"/>
      <c r="AC316" s="47">
        <v>500</v>
      </c>
      <c r="AD316" s="47" t="s">
        <v>172</v>
      </c>
    </row>
    <row r="317" spans="26:30" x14ac:dyDescent="0.2">
      <c r="Z317" s="58" t="s">
        <v>485</v>
      </c>
      <c r="AA317" s="59">
        <f t="shared" si="30"/>
        <v>3.1619999999999995</v>
      </c>
      <c r="AB317" s="3"/>
      <c r="AC317" s="47">
        <v>600</v>
      </c>
      <c r="AD317" s="47" t="s">
        <v>172</v>
      </c>
    </row>
    <row r="318" spans="26:30" x14ac:dyDescent="0.2">
      <c r="Z318" s="58" t="s">
        <v>486</v>
      </c>
      <c r="AA318" s="59">
        <f t="shared" si="30"/>
        <v>0.96440999999999988</v>
      </c>
      <c r="AB318" s="3"/>
      <c r="AC318" s="47">
        <v>183</v>
      </c>
      <c r="AD318" s="47" t="s">
        <v>172</v>
      </c>
    </row>
    <row r="319" spans="26:30" x14ac:dyDescent="0.2">
      <c r="Z319" s="58" t="s">
        <v>487</v>
      </c>
      <c r="AA319" s="59">
        <f t="shared" si="30"/>
        <v>0.9222499999999999</v>
      </c>
      <c r="AB319" s="3"/>
      <c r="AC319" s="47">
        <v>175</v>
      </c>
      <c r="AD319" s="47" t="s">
        <v>172</v>
      </c>
    </row>
    <row r="320" spans="26:30" x14ac:dyDescent="0.2">
      <c r="Z320" s="58" t="s">
        <v>488</v>
      </c>
      <c r="AA320" s="59"/>
      <c r="AB320" s="59">
        <f>AC320/1000*$S$3</f>
        <v>3.1619999999999995</v>
      </c>
      <c r="AC320" s="47">
        <v>600</v>
      </c>
      <c r="AD320" s="47" t="s">
        <v>174</v>
      </c>
    </row>
    <row r="321" spans="26:30" x14ac:dyDescent="0.2">
      <c r="Z321" s="58" t="s">
        <v>489</v>
      </c>
      <c r="AA321" s="59">
        <f t="shared" si="30"/>
        <v>0.65874999999999995</v>
      </c>
      <c r="AB321" s="3"/>
      <c r="AC321" s="47">
        <v>125</v>
      </c>
      <c r="AD321" s="47" t="s">
        <v>172</v>
      </c>
    </row>
    <row r="322" spans="26:30" x14ac:dyDescent="0.2">
      <c r="Z322" s="58" t="s">
        <v>490</v>
      </c>
      <c r="AA322" s="59">
        <f t="shared" si="30"/>
        <v>1.054</v>
      </c>
      <c r="AB322" s="3"/>
      <c r="AC322" s="47">
        <v>200</v>
      </c>
      <c r="AD322" s="47" t="s">
        <v>172</v>
      </c>
    </row>
    <row r="323" spans="26:30" x14ac:dyDescent="0.2">
      <c r="Z323" s="58" t="s">
        <v>491</v>
      </c>
      <c r="AA323" s="59">
        <f t="shared" si="30"/>
        <v>1.71275</v>
      </c>
      <c r="AB323" s="3"/>
      <c r="AC323" s="47">
        <v>325</v>
      </c>
      <c r="AD323" s="47" t="s">
        <v>172</v>
      </c>
    </row>
    <row r="324" spans="26:30" x14ac:dyDescent="0.2">
      <c r="Z324" s="58" t="s">
        <v>492</v>
      </c>
      <c r="AA324" s="59">
        <f t="shared" si="30"/>
        <v>0.34254999999999997</v>
      </c>
      <c r="AB324" s="3"/>
      <c r="AC324" s="47">
        <v>65</v>
      </c>
      <c r="AD324" s="47" t="s">
        <v>172</v>
      </c>
    </row>
    <row r="325" spans="26:30" x14ac:dyDescent="0.2">
      <c r="Z325" s="58" t="s">
        <v>493</v>
      </c>
      <c r="AA325" s="59">
        <f t="shared" si="30"/>
        <v>0.51382499999999998</v>
      </c>
      <c r="AB325" s="3"/>
      <c r="AC325" s="47">
        <v>97.5</v>
      </c>
      <c r="AD325" s="47" t="s">
        <v>172</v>
      </c>
    </row>
    <row r="326" spans="26:30" x14ac:dyDescent="0.2">
      <c r="Z326" s="58" t="s">
        <v>494</v>
      </c>
      <c r="AA326" s="59">
        <f t="shared" si="30"/>
        <v>0.96177499999999994</v>
      </c>
      <c r="AB326" s="3"/>
      <c r="AC326" s="47">
        <v>182.5</v>
      </c>
      <c r="AD326" s="47" t="s">
        <v>172</v>
      </c>
    </row>
    <row r="327" spans="26:30" x14ac:dyDescent="0.2">
      <c r="Z327" s="58" t="s">
        <v>495</v>
      </c>
      <c r="AA327" s="59"/>
      <c r="AB327" s="59">
        <f>AC327/1000*$S$3</f>
        <v>2.6349999999999998</v>
      </c>
      <c r="AC327" s="47">
        <v>500</v>
      </c>
      <c r="AD327" s="47" t="s">
        <v>174</v>
      </c>
    </row>
    <row r="328" spans="26:30" x14ac:dyDescent="0.2">
      <c r="Z328" s="58" t="s">
        <v>496</v>
      </c>
      <c r="AA328" s="59"/>
      <c r="AB328" s="59">
        <f>AC328/1000*$S$3</f>
        <v>3.9524999999999997</v>
      </c>
      <c r="AC328" s="47">
        <v>750</v>
      </c>
      <c r="AD328" s="47" t="s">
        <v>174</v>
      </c>
    </row>
    <row r="329" spans="26:30" x14ac:dyDescent="0.2">
      <c r="Z329" s="58" t="s">
        <v>497</v>
      </c>
      <c r="AA329" s="59"/>
      <c r="AB329" s="59">
        <f>AC329/1000*$S$3</f>
        <v>3.9524999999999997</v>
      </c>
      <c r="AC329" s="47">
        <v>750</v>
      </c>
      <c r="AD329" s="47" t="s">
        <v>174</v>
      </c>
    </row>
    <row r="330" spans="26:30" x14ac:dyDescent="0.2">
      <c r="Z330" s="58" t="s">
        <v>498</v>
      </c>
      <c r="AA330" s="59">
        <f t="shared" si="30"/>
        <v>2.1080000000000001</v>
      </c>
      <c r="AB330" s="3"/>
      <c r="AC330" s="47">
        <v>400</v>
      </c>
      <c r="AD330" s="47" t="s">
        <v>172</v>
      </c>
    </row>
    <row r="331" spans="26:30" x14ac:dyDescent="0.2">
      <c r="Z331" s="58" t="s">
        <v>499</v>
      </c>
      <c r="AA331" s="59"/>
      <c r="AB331" s="59">
        <f>AC331/1000*$S$3</f>
        <v>2.6349999999999998</v>
      </c>
      <c r="AC331" s="47">
        <v>500</v>
      </c>
      <c r="AD331" s="47" t="s">
        <v>174</v>
      </c>
    </row>
    <row r="332" spans="26:30" x14ac:dyDescent="0.2">
      <c r="Z332" s="58" t="s">
        <v>500</v>
      </c>
      <c r="AA332" s="59">
        <f t="shared" si="30"/>
        <v>2.1079999999999998E-2</v>
      </c>
      <c r="AB332" s="3"/>
      <c r="AC332" s="47">
        <v>4</v>
      </c>
      <c r="AD332" s="47" t="s">
        <v>172</v>
      </c>
    </row>
    <row r="333" spans="26:30" x14ac:dyDescent="0.2">
      <c r="Z333" s="58" t="s">
        <v>501</v>
      </c>
      <c r="AA333" s="59">
        <f t="shared" si="30"/>
        <v>1.5282999999999998</v>
      </c>
      <c r="AB333" s="3"/>
      <c r="AC333" s="47">
        <v>290</v>
      </c>
      <c r="AD333" s="47" t="s">
        <v>172</v>
      </c>
    </row>
    <row r="334" spans="26:30" x14ac:dyDescent="0.2">
      <c r="Z334" s="58" t="s">
        <v>502</v>
      </c>
      <c r="AA334" s="59">
        <f t="shared" si="30"/>
        <v>1.6073499999999998</v>
      </c>
      <c r="AB334" s="3"/>
      <c r="AC334" s="47">
        <v>305</v>
      </c>
      <c r="AD334" s="47" t="s">
        <v>172</v>
      </c>
    </row>
    <row r="335" spans="26:30" x14ac:dyDescent="0.2">
      <c r="Z335" s="58" t="s">
        <v>503</v>
      </c>
      <c r="AA335" s="59"/>
      <c r="AB335" s="59">
        <f>AC335/1000*$S$3</f>
        <v>0.86954999999999993</v>
      </c>
      <c r="AC335" s="47">
        <v>165</v>
      </c>
      <c r="AD335" s="47" t="s">
        <v>174</v>
      </c>
    </row>
    <row r="336" spans="26:30" x14ac:dyDescent="0.2">
      <c r="Z336" s="58" t="s">
        <v>504</v>
      </c>
      <c r="AA336" s="59">
        <f t="shared" si="30"/>
        <v>0.47429999999999994</v>
      </c>
      <c r="AB336" s="3"/>
      <c r="AC336" s="47">
        <v>90</v>
      </c>
      <c r="AD336" s="47" t="s">
        <v>172</v>
      </c>
    </row>
    <row r="337" spans="26:30" x14ac:dyDescent="0.2">
      <c r="Z337" s="58" t="s">
        <v>505</v>
      </c>
      <c r="AA337" s="59">
        <f t="shared" ref="AA337:AA393" si="31">AC337/1000*$S$3</f>
        <v>0.15282999999999999</v>
      </c>
      <c r="AB337" s="3"/>
      <c r="AC337" s="47">
        <v>29</v>
      </c>
      <c r="AD337" s="47" t="s">
        <v>172</v>
      </c>
    </row>
    <row r="338" spans="26:30" x14ac:dyDescent="0.2">
      <c r="Z338" s="58" t="s">
        <v>506</v>
      </c>
      <c r="AA338" s="59">
        <f t="shared" si="31"/>
        <v>1.3174999999999999</v>
      </c>
      <c r="AB338" s="3"/>
      <c r="AC338" s="47">
        <v>250</v>
      </c>
      <c r="AD338" s="47" t="s">
        <v>172</v>
      </c>
    </row>
    <row r="339" spans="26:30" x14ac:dyDescent="0.2">
      <c r="Z339" s="58" t="s">
        <v>507</v>
      </c>
      <c r="AA339" s="59">
        <f t="shared" si="31"/>
        <v>0.84319999999999995</v>
      </c>
      <c r="AB339" s="3"/>
      <c r="AC339" s="47">
        <v>160</v>
      </c>
      <c r="AD339" s="47" t="s">
        <v>172</v>
      </c>
    </row>
    <row r="340" spans="26:30" x14ac:dyDescent="0.2">
      <c r="Z340" s="58" t="s">
        <v>508</v>
      </c>
      <c r="AA340" s="59">
        <f t="shared" si="31"/>
        <v>0.13175000000000001</v>
      </c>
      <c r="AB340" s="3"/>
      <c r="AC340" s="47">
        <v>25</v>
      </c>
      <c r="AD340" s="47" t="s">
        <v>172</v>
      </c>
    </row>
    <row r="341" spans="26:30" x14ac:dyDescent="0.2">
      <c r="Z341" s="58" t="s">
        <v>509</v>
      </c>
      <c r="AA341" s="59">
        <f t="shared" si="31"/>
        <v>4.4267999999999992</v>
      </c>
      <c r="AB341" s="3"/>
      <c r="AC341" s="47">
        <v>840</v>
      </c>
      <c r="AD341" s="47" t="s">
        <v>172</v>
      </c>
    </row>
    <row r="342" spans="26:30" x14ac:dyDescent="0.2">
      <c r="Z342" s="58" t="s">
        <v>510</v>
      </c>
      <c r="AA342" s="59">
        <f t="shared" si="31"/>
        <v>0.75887999999999989</v>
      </c>
      <c r="AB342" s="3"/>
      <c r="AC342" s="47">
        <v>144</v>
      </c>
      <c r="AD342" s="47" t="s">
        <v>172</v>
      </c>
    </row>
    <row r="343" spans="26:30" x14ac:dyDescent="0.2">
      <c r="Z343" s="58" t="s">
        <v>511</v>
      </c>
      <c r="AA343" s="59">
        <f t="shared" si="31"/>
        <v>0.61342799999999997</v>
      </c>
      <c r="AB343" s="3"/>
      <c r="AC343" s="47">
        <v>116.4</v>
      </c>
      <c r="AD343" s="47" t="s">
        <v>172</v>
      </c>
    </row>
    <row r="344" spans="26:30" x14ac:dyDescent="0.2">
      <c r="Z344" s="58" t="s">
        <v>512</v>
      </c>
      <c r="AA344" s="59">
        <f t="shared" si="31"/>
        <v>0.26350000000000001</v>
      </c>
      <c r="AB344" s="3"/>
      <c r="AC344" s="47">
        <v>50</v>
      </c>
      <c r="AD344" s="47" t="s">
        <v>172</v>
      </c>
    </row>
    <row r="345" spans="26:30" x14ac:dyDescent="0.2">
      <c r="Z345" s="58" t="s">
        <v>513</v>
      </c>
      <c r="AA345" s="59"/>
      <c r="AB345" s="59">
        <f>AC345/1000*$S$3</f>
        <v>1.3174999999999999</v>
      </c>
      <c r="AC345" s="47">
        <v>250</v>
      </c>
      <c r="AD345" s="47" t="s">
        <v>174</v>
      </c>
    </row>
    <row r="346" spans="26:30" x14ac:dyDescent="0.2">
      <c r="Z346" s="58" t="s">
        <v>514</v>
      </c>
      <c r="AA346" s="59">
        <f t="shared" si="31"/>
        <v>0.5533499999999999</v>
      </c>
      <c r="AB346" s="3"/>
      <c r="AC346" s="47">
        <v>105</v>
      </c>
      <c r="AD346" s="47" t="s">
        <v>172</v>
      </c>
    </row>
    <row r="347" spans="26:30" x14ac:dyDescent="0.2">
      <c r="Z347" s="58" t="s">
        <v>515</v>
      </c>
      <c r="AA347" s="59"/>
      <c r="AB347" s="59">
        <f>AC347/1000*$S$3</f>
        <v>2.6349999999999998</v>
      </c>
      <c r="AC347" s="47">
        <v>500</v>
      </c>
      <c r="AD347" s="47" t="s">
        <v>174</v>
      </c>
    </row>
    <row r="348" spans="26:30" x14ac:dyDescent="0.2">
      <c r="Z348" s="58" t="s">
        <v>516</v>
      </c>
      <c r="AA348" s="59">
        <f t="shared" si="31"/>
        <v>1.3174999999999999</v>
      </c>
      <c r="AB348" s="3"/>
      <c r="AC348" s="47">
        <v>250</v>
      </c>
      <c r="AD348" s="47" t="s">
        <v>172</v>
      </c>
    </row>
    <row r="349" spans="26:30" x14ac:dyDescent="0.2">
      <c r="Z349" s="58" t="s">
        <v>517</v>
      </c>
      <c r="AA349" s="59">
        <f t="shared" si="31"/>
        <v>1.2647999999999999</v>
      </c>
      <c r="AB349" s="3"/>
      <c r="AC349" s="47">
        <v>240</v>
      </c>
      <c r="AD349" s="47" t="s">
        <v>172</v>
      </c>
    </row>
    <row r="350" spans="26:30" x14ac:dyDescent="0.2">
      <c r="Z350" s="58" t="s">
        <v>518</v>
      </c>
      <c r="AA350" s="59">
        <f t="shared" si="31"/>
        <v>2.6349999999999998</v>
      </c>
      <c r="AB350" s="3"/>
      <c r="AC350" s="47">
        <v>500</v>
      </c>
      <c r="AD350" s="47" t="s">
        <v>172</v>
      </c>
    </row>
    <row r="351" spans="26:30" x14ac:dyDescent="0.2">
      <c r="Z351" s="58" t="s">
        <v>519</v>
      </c>
      <c r="AA351" s="59">
        <f t="shared" si="31"/>
        <v>0.94859999999999989</v>
      </c>
      <c r="AB351" s="3"/>
      <c r="AC351" s="47">
        <v>180</v>
      </c>
      <c r="AD351" s="47" t="s">
        <v>172</v>
      </c>
    </row>
    <row r="352" spans="26:30" x14ac:dyDescent="0.2">
      <c r="Z352" s="58" t="s">
        <v>520</v>
      </c>
      <c r="AA352" s="59">
        <f t="shared" si="31"/>
        <v>3.1883499999999998</v>
      </c>
      <c r="AB352" s="3"/>
      <c r="AC352" s="47">
        <v>605</v>
      </c>
      <c r="AD352" s="47" t="s">
        <v>172</v>
      </c>
    </row>
    <row r="353" spans="26:30" x14ac:dyDescent="0.2">
      <c r="Z353" s="58" t="s">
        <v>521</v>
      </c>
      <c r="AA353" s="59">
        <f t="shared" si="31"/>
        <v>1.3174999999999999</v>
      </c>
      <c r="AB353" s="3"/>
      <c r="AC353" s="47">
        <v>250</v>
      </c>
      <c r="AD353" s="47" t="s">
        <v>172</v>
      </c>
    </row>
    <row r="354" spans="26:30" x14ac:dyDescent="0.2">
      <c r="Z354" s="58" t="s">
        <v>522</v>
      </c>
      <c r="AA354" s="59">
        <f t="shared" si="31"/>
        <v>1.3174999999999999</v>
      </c>
      <c r="AB354" s="3"/>
      <c r="AC354" s="47">
        <v>250</v>
      </c>
      <c r="AD354" s="47" t="s">
        <v>172</v>
      </c>
    </row>
    <row r="355" spans="26:30" x14ac:dyDescent="0.2">
      <c r="Z355" s="58" t="s">
        <v>523</v>
      </c>
      <c r="AA355" s="59">
        <f t="shared" si="31"/>
        <v>1.3174999999999999</v>
      </c>
      <c r="AB355" s="3"/>
      <c r="AC355" s="47">
        <v>250</v>
      </c>
      <c r="AD355" s="47" t="s">
        <v>172</v>
      </c>
    </row>
    <row r="356" spans="26:30" x14ac:dyDescent="0.2">
      <c r="Z356" s="58" t="s">
        <v>524</v>
      </c>
      <c r="AA356" s="59"/>
      <c r="AB356" s="59">
        <f>AC356/1000*$S$3</f>
        <v>9.9075999999999997E-2</v>
      </c>
      <c r="AC356" s="47">
        <v>18.8</v>
      </c>
      <c r="AD356" s="47" t="s">
        <v>174</v>
      </c>
    </row>
    <row r="357" spans="26:30" x14ac:dyDescent="0.2">
      <c r="Z357" s="58" t="s">
        <v>525</v>
      </c>
      <c r="AA357" s="59">
        <f t="shared" si="31"/>
        <v>4.216E-4</v>
      </c>
      <c r="AB357" s="3"/>
      <c r="AC357" s="47">
        <v>0.08</v>
      </c>
      <c r="AD357" s="47" t="s">
        <v>172</v>
      </c>
    </row>
    <row r="358" spans="26:30" x14ac:dyDescent="0.2">
      <c r="Z358" s="58" t="s">
        <v>526</v>
      </c>
      <c r="AA358" s="59">
        <f t="shared" si="31"/>
        <v>2.0215719999999999</v>
      </c>
      <c r="AB358" s="3"/>
      <c r="AC358" s="47">
        <v>383.6</v>
      </c>
      <c r="AD358" s="47" t="s">
        <v>172</v>
      </c>
    </row>
    <row r="359" spans="26:30" x14ac:dyDescent="0.2">
      <c r="Z359" s="58" t="s">
        <v>527</v>
      </c>
      <c r="AA359" s="59">
        <f t="shared" si="31"/>
        <v>2.5295999999999998</v>
      </c>
      <c r="AB359" s="3"/>
      <c r="AC359" s="47">
        <v>480</v>
      </c>
      <c r="AD359" s="47" t="s">
        <v>172</v>
      </c>
    </row>
    <row r="360" spans="26:30" x14ac:dyDescent="0.2">
      <c r="Z360" s="58" t="s">
        <v>528</v>
      </c>
      <c r="AA360" s="59">
        <f t="shared" si="31"/>
        <v>3.58887</v>
      </c>
      <c r="AB360" s="3"/>
      <c r="AC360" s="47">
        <v>681</v>
      </c>
      <c r="AD360" s="47" t="s">
        <v>172</v>
      </c>
    </row>
    <row r="361" spans="26:30" x14ac:dyDescent="0.2">
      <c r="Z361" s="58" t="s">
        <v>529</v>
      </c>
      <c r="AA361" s="59">
        <f t="shared" si="31"/>
        <v>2.6349999999999998</v>
      </c>
      <c r="AB361" s="3"/>
      <c r="AC361" s="47">
        <v>500</v>
      </c>
      <c r="AD361" s="47" t="s">
        <v>172</v>
      </c>
    </row>
    <row r="362" spans="26:30" x14ac:dyDescent="0.2">
      <c r="Z362" s="58" t="s">
        <v>530</v>
      </c>
      <c r="AA362" s="59">
        <f t="shared" si="31"/>
        <v>1.3174999999999999</v>
      </c>
      <c r="AB362" s="3"/>
      <c r="AC362" s="47">
        <v>250</v>
      </c>
      <c r="AD362" s="47" t="s">
        <v>172</v>
      </c>
    </row>
    <row r="363" spans="26:30" x14ac:dyDescent="0.2">
      <c r="Z363" s="58" t="s">
        <v>531</v>
      </c>
      <c r="AA363" s="59">
        <f t="shared" si="31"/>
        <v>0.84319999999999995</v>
      </c>
      <c r="AB363" s="3"/>
      <c r="AC363" s="47">
        <v>160</v>
      </c>
      <c r="AD363" s="47" t="s">
        <v>172</v>
      </c>
    </row>
    <row r="364" spans="26:30" x14ac:dyDescent="0.2">
      <c r="Z364" s="58" t="s">
        <v>532</v>
      </c>
      <c r="AA364" s="59"/>
      <c r="AB364" s="59">
        <f>AC364/1000*$S$3</f>
        <v>2.6349999999999998</v>
      </c>
      <c r="AC364" s="47">
        <v>500</v>
      </c>
      <c r="AD364" s="47" t="s">
        <v>174</v>
      </c>
    </row>
    <row r="365" spans="26:30" x14ac:dyDescent="0.2">
      <c r="Z365" s="58" t="s">
        <v>533</v>
      </c>
      <c r="AA365" s="59">
        <f t="shared" si="31"/>
        <v>1.8971999999999998</v>
      </c>
      <c r="AB365" s="3"/>
      <c r="AC365" s="47">
        <v>360</v>
      </c>
      <c r="AD365" s="47" t="s">
        <v>172</v>
      </c>
    </row>
    <row r="366" spans="26:30" x14ac:dyDescent="0.2">
      <c r="Z366" s="58" t="s">
        <v>534</v>
      </c>
      <c r="AA366" s="59">
        <f t="shared" si="31"/>
        <v>0.52700000000000002</v>
      </c>
      <c r="AB366" s="3"/>
      <c r="AC366" s="47">
        <v>100</v>
      </c>
      <c r="AD366" s="47" t="s">
        <v>172</v>
      </c>
    </row>
    <row r="367" spans="26:30" x14ac:dyDescent="0.2">
      <c r="Z367" s="58" t="s">
        <v>535</v>
      </c>
      <c r="AA367" s="59">
        <f t="shared" si="31"/>
        <v>0.89590000000000003</v>
      </c>
      <c r="AB367" s="3"/>
      <c r="AC367" s="47">
        <v>170</v>
      </c>
      <c r="AD367" s="47" t="s">
        <v>172</v>
      </c>
    </row>
    <row r="368" spans="26:30" x14ac:dyDescent="0.2">
      <c r="Z368" s="58" t="s">
        <v>536</v>
      </c>
      <c r="AA368" s="59"/>
      <c r="AB368" s="59">
        <f>AC368/1000*$S$3</f>
        <v>0.52700000000000002</v>
      </c>
      <c r="AC368" s="47">
        <v>100</v>
      </c>
      <c r="AD368" s="47" t="s">
        <v>174</v>
      </c>
    </row>
    <row r="369" spans="26:30" x14ac:dyDescent="0.2">
      <c r="Z369" s="58" t="s">
        <v>537</v>
      </c>
      <c r="AA369" s="59">
        <f t="shared" si="31"/>
        <v>1.9709799999999997</v>
      </c>
      <c r="AB369" s="3"/>
      <c r="AC369" s="47">
        <v>374</v>
      </c>
      <c r="AD369" s="47" t="s">
        <v>172</v>
      </c>
    </row>
    <row r="370" spans="26:30" x14ac:dyDescent="0.2">
      <c r="Z370" s="58" t="s">
        <v>538</v>
      </c>
      <c r="AA370" s="59">
        <f t="shared" si="31"/>
        <v>1.9709799999999997</v>
      </c>
      <c r="AB370" s="3"/>
      <c r="AC370" s="47">
        <v>374</v>
      </c>
      <c r="AD370" s="47" t="s">
        <v>172</v>
      </c>
    </row>
    <row r="371" spans="26:30" x14ac:dyDescent="0.2">
      <c r="Z371" s="58" t="s">
        <v>539</v>
      </c>
      <c r="AA371" s="59">
        <f t="shared" si="31"/>
        <v>0.80262100000000003</v>
      </c>
      <c r="AB371" s="3"/>
      <c r="AC371" s="47">
        <v>152.30000000000001</v>
      </c>
      <c r="AD371" s="47" t="s">
        <v>172</v>
      </c>
    </row>
    <row r="372" spans="26:30" x14ac:dyDescent="0.2">
      <c r="Z372" s="58" t="s">
        <v>540</v>
      </c>
      <c r="AA372" s="59">
        <f t="shared" si="31"/>
        <v>1.3174999999999999</v>
      </c>
      <c r="AB372" s="3"/>
      <c r="AC372" s="47">
        <v>250</v>
      </c>
      <c r="AD372" s="47" t="s">
        <v>172</v>
      </c>
    </row>
    <row r="373" spans="26:30" x14ac:dyDescent="0.2">
      <c r="Z373" s="58" t="s">
        <v>541</v>
      </c>
      <c r="AA373" s="59">
        <f t="shared" si="31"/>
        <v>2.6349999999999998</v>
      </c>
      <c r="AB373" s="3"/>
      <c r="AC373" s="47">
        <v>500</v>
      </c>
      <c r="AD373" s="47" t="s">
        <v>172</v>
      </c>
    </row>
    <row r="374" spans="26:30" x14ac:dyDescent="0.2">
      <c r="Z374" s="58" t="s">
        <v>542</v>
      </c>
      <c r="AA374" s="59"/>
      <c r="AB374" s="59">
        <f>AC374/1000*$S$3</f>
        <v>3.9234622999999997</v>
      </c>
      <c r="AC374" s="47">
        <v>744.49</v>
      </c>
      <c r="AD374" s="47" t="s">
        <v>174</v>
      </c>
    </row>
    <row r="375" spans="26:30" x14ac:dyDescent="0.2">
      <c r="Z375" s="58" t="s">
        <v>543</v>
      </c>
      <c r="AA375" s="59"/>
      <c r="AB375" s="59">
        <f>AC375/1000*$S$3</f>
        <v>1.054</v>
      </c>
      <c r="AC375" s="47">
        <v>200</v>
      </c>
      <c r="AD375" s="47" t="s">
        <v>174</v>
      </c>
    </row>
    <row r="376" spans="26:30" x14ac:dyDescent="0.2">
      <c r="Z376" s="58" t="s">
        <v>544</v>
      </c>
      <c r="AA376" s="59">
        <f t="shared" si="31"/>
        <v>1.3174999999999999</v>
      </c>
      <c r="AB376" s="3"/>
      <c r="AC376" s="47">
        <v>250</v>
      </c>
      <c r="AD376" s="47" t="s">
        <v>172</v>
      </c>
    </row>
    <row r="377" spans="26:30" x14ac:dyDescent="0.2">
      <c r="Z377" s="58" t="s">
        <v>545</v>
      </c>
      <c r="AA377" s="59">
        <f t="shared" si="31"/>
        <v>1.054</v>
      </c>
      <c r="AB377" s="3"/>
      <c r="AC377" s="47">
        <v>200</v>
      </c>
      <c r="AD377" s="47" t="s">
        <v>172</v>
      </c>
    </row>
    <row r="378" spans="26:30" x14ac:dyDescent="0.2">
      <c r="Z378" s="58" t="s">
        <v>546</v>
      </c>
      <c r="AA378" s="59"/>
      <c r="AB378" s="59">
        <f>AC378/1000*$S$3</f>
        <v>0.52700000000000002</v>
      </c>
      <c r="AC378" s="47">
        <v>100</v>
      </c>
      <c r="AD378" s="47" t="s">
        <v>174</v>
      </c>
    </row>
    <row r="379" spans="26:30" x14ac:dyDescent="0.2">
      <c r="Z379" s="58" t="s">
        <v>547</v>
      </c>
      <c r="AA379" s="59">
        <f t="shared" si="31"/>
        <v>2.6349999999999998</v>
      </c>
      <c r="AB379" s="3"/>
      <c r="AC379" s="47">
        <v>500</v>
      </c>
      <c r="AD379" s="47" t="s">
        <v>172</v>
      </c>
    </row>
    <row r="380" spans="26:30" x14ac:dyDescent="0.2">
      <c r="Z380" s="58" t="s">
        <v>548</v>
      </c>
      <c r="AA380" s="59"/>
      <c r="AB380" s="59">
        <f>AC380/1000*$S$3</f>
        <v>1.9498999999999997</v>
      </c>
      <c r="AC380" s="47">
        <v>370</v>
      </c>
      <c r="AD380" s="47" t="s">
        <v>174</v>
      </c>
    </row>
    <row r="381" spans="26:30" x14ac:dyDescent="0.2">
      <c r="Z381" s="58" t="s">
        <v>549</v>
      </c>
      <c r="AA381" s="59">
        <f t="shared" si="31"/>
        <v>1.8971999999999998</v>
      </c>
      <c r="AB381" s="3"/>
      <c r="AC381" s="47">
        <v>360</v>
      </c>
      <c r="AD381" s="47" t="s">
        <v>172</v>
      </c>
    </row>
    <row r="382" spans="26:30" x14ac:dyDescent="0.2">
      <c r="Z382" s="58" t="s">
        <v>550</v>
      </c>
      <c r="AA382" s="59">
        <f t="shared" si="31"/>
        <v>0.145452</v>
      </c>
      <c r="AB382" s="3"/>
      <c r="AC382" s="47">
        <v>27.6</v>
      </c>
      <c r="AD382" s="47" t="s">
        <v>172</v>
      </c>
    </row>
    <row r="383" spans="26:30" x14ac:dyDescent="0.2">
      <c r="Z383" s="58" t="s">
        <v>551</v>
      </c>
      <c r="AA383" s="59">
        <f t="shared" si="31"/>
        <v>2.5295999999999998</v>
      </c>
      <c r="AB383" s="3"/>
      <c r="AC383" s="47">
        <v>480</v>
      </c>
      <c r="AD383" s="47" t="s">
        <v>172</v>
      </c>
    </row>
    <row r="384" spans="26:30" x14ac:dyDescent="0.2">
      <c r="Z384" s="58" t="s">
        <v>552</v>
      </c>
      <c r="AA384" s="59">
        <f t="shared" si="31"/>
        <v>1.8971999999999998</v>
      </c>
      <c r="AB384" s="3"/>
      <c r="AC384" s="47">
        <v>360</v>
      </c>
      <c r="AD384" s="47" t="s">
        <v>172</v>
      </c>
    </row>
    <row r="385" spans="26:30" x14ac:dyDescent="0.2">
      <c r="Z385" s="58" t="s">
        <v>553</v>
      </c>
      <c r="AA385" s="59">
        <f t="shared" si="31"/>
        <v>3.7943999999999999E-2</v>
      </c>
      <c r="AB385" s="3"/>
      <c r="AC385" s="47">
        <v>7.2</v>
      </c>
      <c r="AD385" s="47" t="s">
        <v>172</v>
      </c>
    </row>
    <row r="386" spans="26:30" x14ac:dyDescent="0.2">
      <c r="Z386" s="58" t="s">
        <v>554</v>
      </c>
      <c r="AA386" s="59">
        <f t="shared" si="31"/>
        <v>0.37943999999999994</v>
      </c>
      <c r="AB386" s="3"/>
      <c r="AC386" s="47">
        <v>72</v>
      </c>
      <c r="AD386" s="47" t="s">
        <v>172</v>
      </c>
    </row>
    <row r="387" spans="26:30" x14ac:dyDescent="0.2">
      <c r="Z387" s="58" t="s">
        <v>555</v>
      </c>
      <c r="AA387" s="59"/>
      <c r="AB387" s="59">
        <f>AC387/1000*$S$3</f>
        <v>3.7943999999999996</v>
      </c>
      <c r="AC387" s="47">
        <v>720</v>
      </c>
      <c r="AD387" s="47" t="s">
        <v>174</v>
      </c>
    </row>
    <row r="388" spans="26:30" x14ac:dyDescent="0.2">
      <c r="Z388" s="58" t="s">
        <v>556</v>
      </c>
      <c r="AA388" s="59">
        <f t="shared" si="31"/>
        <v>3.7943999999999999E-2</v>
      </c>
      <c r="AB388" s="3"/>
      <c r="AC388" s="47">
        <v>7.2</v>
      </c>
      <c r="AD388" s="47" t="s">
        <v>172</v>
      </c>
    </row>
    <row r="389" spans="26:30" x14ac:dyDescent="0.2">
      <c r="Z389" s="58" t="s">
        <v>557</v>
      </c>
      <c r="AA389" s="59">
        <f t="shared" si="31"/>
        <v>3.7943999999999999E-2</v>
      </c>
      <c r="AB389" s="3"/>
      <c r="AC389" s="47">
        <v>7.2</v>
      </c>
      <c r="AD389" s="47" t="s">
        <v>172</v>
      </c>
    </row>
    <row r="390" spans="26:30" x14ac:dyDescent="0.2">
      <c r="Z390" s="58" t="s">
        <v>558</v>
      </c>
      <c r="AA390" s="59">
        <f t="shared" si="31"/>
        <v>0.145452</v>
      </c>
      <c r="AB390" s="3"/>
      <c r="AC390" s="47">
        <v>27.6</v>
      </c>
      <c r="AD390" s="47" t="s">
        <v>172</v>
      </c>
    </row>
    <row r="391" spans="26:30" x14ac:dyDescent="0.2">
      <c r="Z391" s="58" t="s">
        <v>559</v>
      </c>
      <c r="AA391" s="59">
        <f t="shared" si="31"/>
        <v>3.7943999999999999E-2</v>
      </c>
      <c r="AB391" s="3"/>
      <c r="AC391" s="47">
        <v>7.2</v>
      </c>
      <c r="AD391" s="47" t="s">
        <v>172</v>
      </c>
    </row>
    <row r="392" spans="26:30" x14ac:dyDescent="0.2">
      <c r="Z392" s="58" t="s">
        <v>560</v>
      </c>
      <c r="AA392" s="59">
        <f t="shared" si="31"/>
        <v>0.37943999999999994</v>
      </c>
      <c r="AB392" s="3"/>
      <c r="AC392" s="47">
        <v>72</v>
      </c>
      <c r="AD392" s="47" t="s">
        <v>172</v>
      </c>
    </row>
    <row r="393" spans="26:30" x14ac:dyDescent="0.2">
      <c r="Z393" s="58" t="s">
        <v>561</v>
      </c>
      <c r="AA393" s="59">
        <f t="shared" si="31"/>
        <v>3.7943999999999999E-2</v>
      </c>
      <c r="AB393" s="3"/>
      <c r="AC393" s="47">
        <v>7.2</v>
      </c>
      <c r="AD393" s="47" t="s">
        <v>172</v>
      </c>
    </row>
    <row r="394" spans="26:30" x14ac:dyDescent="0.2">
      <c r="Z394" s="58" t="s">
        <v>562</v>
      </c>
      <c r="AA394" s="59">
        <f t="shared" ref="AA394:AA454" si="32">AC394/1000*$S$3</f>
        <v>3.7943999999999999E-2</v>
      </c>
      <c r="AB394" s="3"/>
      <c r="AC394" s="47">
        <v>7.2</v>
      </c>
      <c r="AD394" s="47" t="s">
        <v>172</v>
      </c>
    </row>
    <row r="395" spans="26:30" x14ac:dyDescent="0.2">
      <c r="Z395" s="58" t="s">
        <v>563</v>
      </c>
      <c r="AA395" s="59">
        <f t="shared" si="32"/>
        <v>4.2160000000000002</v>
      </c>
      <c r="AB395" s="3"/>
      <c r="AC395" s="47">
        <v>800</v>
      </c>
      <c r="AD395" s="47" t="s">
        <v>172</v>
      </c>
    </row>
    <row r="396" spans="26:30" x14ac:dyDescent="0.2">
      <c r="Z396" s="58" t="s">
        <v>564</v>
      </c>
      <c r="AA396" s="59">
        <f t="shared" si="32"/>
        <v>0.65874999999999995</v>
      </c>
      <c r="AB396" s="3"/>
      <c r="AC396" s="47">
        <v>125</v>
      </c>
      <c r="AD396" s="47" t="s">
        <v>172</v>
      </c>
    </row>
    <row r="397" spans="26:30" x14ac:dyDescent="0.2">
      <c r="Z397" s="58" t="s">
        <v>565</v>
      </c>
      <c r="AA397" s="59"/>
      <c r="AB397" s="59">
        <f>AC397/1000*$S$3</f>
        <v>2.6349999999999998</v>
      </c>
      <c r="AC397" s="47">
        <v>500</v>
      </c>
      <c r="AD397" s="47" t="s">
        <v>174</v>
      </c>
    </row>
    <row r="398" spans="26:30" x14ac:dyDescent="0.2">
      <c r="Z398" s="58" t="s">
        <v>566</v>
      </c>
      <c r="AA398" s="59">
        <f t="shared" si="32"/>
        <v>2.8984999999999999</v>
      </c>
      <c r="AB398" s="3"/>
      <c r="AC398" s="47">
        <v>550</v>
      </c>
      <c r="AD398" s="47" t="s">
        <v>172</v>
      </c>
    </row>
    <row r="399" spans="26:30" x14ac:dyDescent="0.2">
      <c r="Z399" s="58" t="s">
        <v>567</v>
      </c>
      <c r="AA399" s="59">
        <f t="shared" si="32"/>
        <v>0.26350000000000001</v>
      </c>
      <c r="AB399" s="3"/>
      <c r="AC399" s="47">
        <v>50</v>
      </c>
      <c r="AD399" s="47" t="s">
        <v>172</v>
      </c>
    </row>
    <row r="400" spans="26:30" x14ac:dyDescent="0.2">
      <c r="Z400" s="58" t="s">
        <v>568</v>
      </c>
      <c r="AA400" s="59"/>
      <c r="AB400" s="59">
        <f>AC400/1000*$S$3</f>
        <v>1.054</v>
      </c>
      <c r="AC400" s="47">
        <v>200</v>
      </c>
      <c r="AD400" s="47" t="s">
        <v>174</v>
      </c>
    </row>
    <row r="401" spans="26:54" x14ac:dyDescent="0.2">
      <c r="Z401" s="58" t="s">
        <v>569</v>
      </c>
      <c r="AA401" s="59">
        <f t="shared" si="32"/>
        <v>2.1080000000000001</v>
      </c>
      <c r="AB401" s="3"/>
      <c r="AC401" s="47">
        <v>400</v>
      </c>
      <c r="AD401" s="47" t="s">
        <v>172</v>
      </c>
    </row>
    <row r="402" spans="26:54" x14ac:dyDescent="0.2">
      <c r="Z402" s="58" t="s">
        <v>570</v>
      </c>
      <c r="AA402" s="59">
        <f t="shared" si="32"/>
        <v>0.31619999999999998</v>
      </c>
      <c r="AB402" s="3"/>
      <c r="AC402" s="47">
        <v>60</v>
      </c>
      <c r="AD402" s="47" t="s">
        <v>172</v>
      </c>
    </row>
    <row r="403" spans="26:54" x14ac:dyDescent="0.2">
      <c r="Z403" s="58" t="s">
        <v>571</v>
      </c>
      <c r="AA403" s="59">
        <f t="shared" si="32"/>
        <v>2.6349999999999998</v>
      </c>
      <c r="AB403" s="3"/>
      <c r="AC403" s="47">
        <v>500</v>
      </c>
      <c r="AD403" s="47" t="s">
        <v>172</v>
      </c>
    </row>
    <row r="404" spans="26:54" x14ac:dyDescent="0.2">
      <c r="Z404" s="58" t="s">
        <v>572</v>
      </c>
      <c r="AA404" s="59"/>
      <c r="AB404" s="59">
        <f>AC404/1000*$S$3</f>
        <v>1.8444999999999998</v>
      </c>
      <c r="AC404" s="47">
        <v>350</v>
      </c>
      <c r="AD404" s="47" t="s">
        <v>174</v>
      </c>
      <c r="AK404" s="33"/>
      <c r="AL404" s="33"/>
      <c r="AM404" s="33"/>
      <c r="AN404" s="33"/>
      <c r="AO404" s="33"/>
      <c r="AQ404"/>
      <c r="AR404"/>
      <c r="AS404"/>
      <c r="AT404" s="38"/>
      <c r="AU404" s="38"/>
      <c r="AV404" s="46"/>
      <c r="AZ404"/>
      <c r="BA404"/>
      <c r="BB404"/>
    </row>
    <row r="405" spans="26:54" x14ac:dyDescent="0.2">
      <c r="Z405" s="58" t="s">
        <v>573</v>
      </c>
      <c r="AA405" s="59">
        <f t="shared" si="32"/>
        <v>1.7390999999999999</v>
      </c>
      <c r="AB405" s="3"/>
      <c r="AC405" s="47">
        <v>330</v>
      </c>
      <c r="AD405" s="47" t="s">
        <v>172</v>
      </c>
    </row>
    <row r="406" spans="26:54" x14ac:dyDescent="0.2">
      <c r="Z406" s="58" t="s">
        <v>574</v>
      </c>
      <c r="AA406" s="59">
        <f t="shared" si="32"/>
        <v>2.6349999999999998</v>
      </c>
      <c r="AB406" s="3"/>
      <c r="AC406" s="47">
        <v>500</v>
      </c>
      <c r="AD406" s="47" t="s">
        <v>172</v>
      </c>
    </row>
    <row r="407" spans="26:54" x14ac:dyDescent="0.2">
      <c r="Z407" s="58" t="s">
        <v>575</v>
      </c>
      <c r="AA407" s="59"/>
      <c r="AB407" s="59">
        <f>AC407/1000*$S$3</f>
        <v>1.7601799999999999</v>
      </c>
      <c r="AC407" s="47">
        <v>334</v>
      </c>
      <c r="AD407" s="47" t="s">
        <v>174</v>
      </c>
    </row>
    <row r="408" spans="26:54" x14ac:dyDescent="0.2">
      <c r="Z408" s="58" t="s">
        <v>576</v>
      </c>
      <c r="AA408" s="59"/>
      <c r="AB408" s="59">
        <f>AC408/1000*$S$3</f>
        <v>0.12753399999999998</v>
      </c>
      <c r="AC408" s="47">
        <v>24.2</v>
      </c>
      <c r="AD408" s="47" t="s">
        <v>174</v>
      </c>
    </row>
    <row r="409" spans="26:54" x14ac:dyDescent="0.2">
      <c r="Z409" s="58" t="s">
        <v>577</v>
      </c>
      <c r="AA409" s="59"/>
      <c r="AB409" s="59">
        <f>AC409/1000*$S$3</f>
        <v>0.17390999999999998</v>
      </c>
      <c r="AC409" s="47">
        <v>33</v>
      </c>
      <c r="AD409" s="47" t="s">
        <v>174</v>
      </c>
    </row>
    <row r="410" spans="26:54" x14ac:dyDescent="0.2">
      <c r="Z410" s="58" t="s">
        <v>578</v>
      </c>
      <c r="AA410" s="59"/>
      <c r="AB410" s="59">
        <f>AC410/1000*$S$3</f>
        <v>2.1080000000000001</v>
      </c>
      <c r="AC410" s="47">
        <v>400</v>
      </c>
      <c r="AD410" s="47" t="s">
        <v>174</v>
      </c>
    </row>
    <row r="411" spans="26:54" x14ac:dyDescent="0.2">
      <c r="Z411" s="58" t="s">
        <v>579</v>
      </c>
      <c r="AA411" s="59"/>
      <c r="AB411" s="59">
        <f>AC411/1000*$S$3</f>
        <v>0.42686999999999997</v>
      </c>
      <c r="AC411" s="47">
        <v>81</v>
      </c>
      <c r="AD411" s="47" t="s">
        <v>174</v>
      </c>
    </row>
    <row r="412" spans="26:54" x14ac:dyDescent="0.2">
      <c r="Z412" s="58" t="s">
        <v>580</v>
      </c>
      <c r="AA412" s="59">
        <f t="shared" si="32"/>
        <v>1.3174999999999999</v>
      </c>
      <c r="AB412" s="3"/>
      <c r="AC412" s="47">
        <v>250</v>
      </c>
      <c r="AD412" s="47" t="s">
        <v>172</v>
      </c>
    </row>
    <row r="413" spans="26:54" x14ac:dyDescent="0.2">
      <c r="Z413" s="58" t="s">
        <v>581</v>
      </c>
      <c r="AA413" s="59">
        <f t="shared" si="32"/>
        <v>4.3719393000000002</v>
      </c>
      <c r="AB413" s="3"/>
      <c r="AC413" s="47">
        <v>829.59</v>
      </c>
      <c r="AD413" s="47" t="s">
        <v>172</v>
      </c>
    </row>
    <row r="414" spans="26:54" x14ac:dyDescent="0.2">
      <c r="Z414" s="58" t="s">
        <v>582</v>
      </c>
      <c r="AA414" s="59">
        <f t="shared" si="32"/>
        <v>2.4241999999999999</v>
      </c>
      <c r="AB414" s="3"/>
      <c r="AC414" s="47">
        <v>460</v>
      </c>
      <c r="AD414" s="47" t="s">
        <v>172</v>
      </c>
    </row>
    <row r="415" spans="26:54" x14ac:dyDescent="0.2">
      <c r="Z415" s="58" t="s">
        <v>583</v>
      </c>
      <c r="AA415" s="59">
        <f t="shared" si="32"/>
        <v>3.9524999999999997</v>
      </c>
      <c r="AB415" s="3"/>
      <c r="AC415" s="47">
        <v>750</v>
      </c>
      <c r="AD415" s="47" t="s">
        <v>172</v>
      </c>
    </row>
    <row r="416" spans="26:54" x14ac:dyDescent="0.2">
      <c r="Z416" s="58" t="s">
        <v>584</v>
      </c>
      <c r="AA416" s="59">
        <f t="shared" si="32"/>
        <v>1.75491</v>
      </c>
      <c r="AB416" s="3"/>
      <c r="AC416" s="47">
        <v>333</v>
      </c>
      <c r="AD416" s="47" t="s">
        <v>172</v>
      </c>
    </row>
    <row r="417" spans="26:30" x14ac:dyDescent="0.2">
      <c r="Z417" s="58" t="s">
        <v>585</v>
      </c>
      <c r="AA417" s="59">
        <f t="shared" si="32"/>
        <v>0.54017499999999996</v>
      </c>
      <c r="AB417" s="3"/>
      <c r="AC417" s="47">
        <v>102.5</v>
      </c>
      <c r="AD417" s="47" t="s">
        <v>172</v>
      </c>
    </row>
    <row r="418" spans="26:30" x14ac:dyDescent="0.2">
      <c r="Z418" s="58" t="s">
        <v>586</v>
      </c>
      <c r="AA418" s="59">
        <f t="shared" si="32"/>
        <v>0.52700000000000002</v>
      </c>
      <c r="AB418" s="3"/>
      <c r="AC418" s="47">
        <v>100</v>
      </c>
      <c r="AD418" s="47" t="s">
        <v>172</v>
      </c>
    </row>
    <row r="419" spans="26:30" x14ac:dyDescent="0.2">
      <c r="Z419" s="58" t="s">
        <v>587</v>
      </c>
      <c r="AA419" s="59"/>
      <c r="AB419" s="59">
        <f>AC419/1000*$S$3</f>
        <v>1.5809999999999997</v>
      </c>
      <c r="AC419" s="47">
        <v>300</v>
      </c>
      <c r="AD419" s="47" t="s">
        <v>174</v>
      </c>
    </row>
    <row r="420" spans="26:30" x14ac:dyDescent="0.2">
      <c r="Z420" s="58" t="s">
        <v>588</v>
      </c>
      <c r="AA420" s="59">
        <f t="shared" si="32"/>
        <v>2.39785</v>
      </c>
      <c r="AB420" s="3"/>
      <c r="AC420" s="47">
        <v>455</v>
      </c>
      <c r="AD420" s="47" t="s">
        <v>172</v>
      </c>
    </row>
    <row r="421" spans="26:30" x14ac:dyDescent="0.2">
      <c r="Z421" s="58" t="s">
        <v>589</v>
      </c>
      <c r="AA421" s="59"/>
      <c r="AB421" s="59">
        <f>AC421/1000*$S$3</f>
        <v>0.21079999999999999</v>
      </c>
      <c r="AC421" s="47">
        <v>40</v>
      </c>
      <c r="AD421" s="47" t="s">
        <v>174</v>
      </c>
    </row>
    <row r="422" spans="26:30" x14ac:dyDescent="0.2">
      <c r="Z422" s="58" t="s">
        <v>590</v>
      </c>
      <c r="AA422" s="59"/>
      <c r="AB422" s="59">
        <f>AC422/1000*$S$3</f>
        <v>1.06454</v>
      </c>
      <c r="AC422" s="47">
        <v>202</v>
      </c>
      <c r="AD422" s="47" t="s">
        <v>174</v>
      </c>
    </row>
    <row r="423" spans="26:30" x14ac:dyDescent="0.2">
      <c r="Z423" s="58" t="s">
        <v>591</v>
      </c>
      <c r="AA423" s="59">
        <f t="shared" si="32"/>
        <v>0.84319999999999995</v>
      </c>
      <c r="AB423" s="3"/>
      <c r="AC423" s="47">
        <v>160</v>
      </c>
      <c r="AD423" s="47" t="s">
        <v>172</v>
      </c>
    </row>
    <row r="424" spans="26:30" x14ac:dyDescent="0.2">
      <c r="Z424" s="58" t="s">
        <v>592</v>
      </c>
      <c r="AA424" s="59"/>
      <c r="AB424" s="59">
        <f>AC424/1000*$S$3</f>
        <v>4.2160000000000002</v>
      </c>
      <c r="AC424" s="47">
        <v>800</v>
      </c>
      <c r="AD424" s="47" t="s">
        <v>174</v>
      </c>
    </row>
    <row r="425" spans="26:30" x14ac:dyDescent="0.2">
      <c r="Z425" s="58" t="s">
        <v>593</v>
      </c>
      <c r="AA425" s="59">
        <f t="shared" si="32"/>
        <v>0.84319999999999995</v>
      </c>
      <c r="AB425" s="3"/>
      <c r="AC425" s="47">
        <v>160</v>
      </c>
      <c r="AD425" s="47" t="s">
        <v>172</v>
      </c>
    </row>
    <row r="426" spans="26:30" x14ac:dyDescent="0.2">
      <c r="Z426" s="58" t="s">
        <v>594</v>
      </c>
      <c r="AA426" s="59">
        <f t="shared" si="32"/>
        <v>3.9524999999999997</v>
      </c>
      <c r="AB426" s="3"/>
      <c r="AC426" s="47">
        <v>750</v>
      </c>
      <c r="AD426" s="47" t="s">
        <v>172</v>
      </c>
    </row>
    <row r="427" spans="26:30" x14ac:dyDescent="0.2">
      <c r="Z427" s="58" t="s">
        <v>595</v>
      </c>
      <c r="AA427" s="59">
        <f t="shared" si="32"/>
        <v>3.6889999999999996</v>
      </c>
      <c r="AB427" s="3"/>
      <c r="AC427" s="47">
        <v>700</v>
      </c>
      <c r="AD427" s="47" t="s">
        <v>172</v>
      </c>
    </row>
    <row r="428" spans="26:30" x14ac:dyDescent="0.2">
      <c r="Z428" s="58" t="s">
        <v>596</v>
      </c>
      <c r="AA428" s="59"/>
      <c r="AB428" s="59">
        <f>AC428/1000*$S$3</f>
        <v>3.2937499999999997</v>
      </c>
      <c r="AC428" s="47">
        <v>625</v>
      </c>
      <c r="AD428" s="47" t="s">
        <v>174</v>
      </c>
    </row>
    <row r="429" spans="26:30" x14ac:dyDescent="0.2">
      <c r="Z429" s="58" t="s">
        <v>597</v>
      </c>
      <c r="AA429" s="59">
        <f t="shared" si="32"/>
        <v>2.8668800000000001</v>
      </c>
      <c r="AB429" s="3"/>
      <c r="AC429" s="47">
        <v>544</v>
      </c>
      <c r="AD429" s="47" t="s">
        <v>172</v>
      </c>
    </row>
    <row r="430" spans="26:30" x14ac:dyDescent="0.2">
      <c r="Z430" s="58" t="s">
        <v>598</v>
      </c>
      <c r="AA430" s="59"/>
      <c r="AB430" s="59">
        <f>AC430/1000*$S$3</f>
        <v>3.6889999999999996</v>
      </c>
      <c r="AC430" s="47">
        <v>700</v>
      </c>
      <c r="AD430" s="47" t="s">
        <v>174</v>
      </c>
    </row>
    <row r="431" spans="26:30" x14ac:dyDescent="0.2">
      <c r="Z431" s="58" t="s">
        <v>599</v>
      </c>
      <c r="AA431" s="59">
        <f t="shared" si="32"/>
        <v>1.8971999999999998</v>
      </c>
      <c r="AB431" s="3"/>
      <c r="AC431" s="47">
        <v>360</v>
      </c>
      <c r="AD431" s="47" t="s">
        <v>172</v>
      </c>
    </row>
    <row r="432" spans="26:30" x14ac:dyDescent="0.2">
      <c r="Z432" s="58" t="s">
        <v>600</v>
      </c>
      <c r="AA432" s="59">
        <f t="shared" si="32"/>
        <v>0.42159999999999997</v>
      </c>
      <c r="AB432" s="3"/>
      <c r="AC432" s="47">
        <v>80</v>
      </c>
      <c r="AD432" s="47" t="s">
        <v>172</v>
      </c>
    </row>
    <row r="433" spans="26:30" x14ac:dyDescent="0.2">
      <c r="Z433" s="58" t="s">
        <v>601</v>
      </c>
      <c r="AA433" s="59">
        <f t="shared" si="32"/>
        <v>0.10539999999999999</v>
      </c>
      <c r="AB433" s="3"/>
      <c r="AC433" s="47">
        <v>20</v>
      </c>
      <c r="AD433" s="47" t="s">
        <v>172</v>
      </c>
    </row>
    <row r="434" spans="26:30" x14ac:dyDescent="0.2">
      <c r="Z434" s="58" t="s">
        <v>602</v>
      </c>
      <c r="AA434" s="59">
        <f t="shared" si="32"/>
        <v>1.054</v>
      </c>
      <c r="AB434" s="3"/>
      <c r="AC434" s="47">
        <v>200</v>
      </c>
      <c r="AD434" s="47" t="s">
        <v>172</v>
      </c>
    </row>
    <row r="435" spans="26:30" x14ac:dyDescent="0.2">
      <c r="Z435" s="58" t="s">
        <v>603</v>
      </c>
      <c r="AA435" s="59">
        <f t="shared" si="32"/>
        <v>3.6889999999999996</v>
      </c>
      <c r="AB435" s="3"/>
      <c r="AC435" s="47">
        <v>700</v>
      </c>
      <c r="AD435" s="47" t="s">
        <v>172</v>
      </c>
    </row>
    <row r="436" spans="26:30" x14ac:dyDescent="0.2">
      <c r="Z436" s="58" t="s">
        <v>604</v>
      </c>
      <c r="AA436" s="59">
        <f t="shared" si="32"/>
        <v>1.3174999999999999</v>
      </c>
      <c r="AB436" s="3"/>
      <c r="AC436" s="47">
        <v>250</v>
      </c>
      <c r="AD436" s="47" t="s">
        <v>172</v>
      </c>
    </row>
    <row r="437" spans="26:30" x14ac:dyDescent="0.2">
      <c r="Z437" s="58" t="s">
        <v>605</v>
      </c>
      <c r="AA437" s="59"/>
      <c r="AB437" s="59">
        <f>AC437/1000*$S$3</f>
        <v>2.6349999999999998</v>
      </c>
      <c r="AC437" s="47">
        <v>500</v>
      </c>
      <c r="AD437" s="47" t="s">
        <v>174</v>
      </c>
    </row>
    <row r="438" spans="26:30" x14ac:dyDescent="0.2">
      <c r="Z438" s="58" t="s">
        <v>606</v>
      </c>
      <c r="AA438" s="59">
        <f t="shared" si="32"/>
        <v>0.52700000000000002</v>
      </c>
      <c r="AB438" s="3"/>
      <c r="AC438" s="47">
        <v>100</v>
      </c>
      <c r="AD438" s="47" t="s">
        <v>172</v>
      </c>
    </row>
    <row r="439" spans="26:30" x14ac:dyDescent="0.2">
      <c r="Z439" s="58" t="s">
        <v>607</v>
      </c>
      <c r="AA439" s="59"/>
      <c r="AB439" s="59">
        <f>AC439/1000*$S$3</f>
        <v>2.6349999999999998</v>
      </c>
      <c r="AC439" s="47">
        <v>500</v>
      </c>
      <c r="AD439" s="47" t="s">
        <v>174</v>
      </c>
    </row>
    <row r="440" spans="26:30" x14ac:dyDescent="0.2">
      <c r="Z440" s="58" t="s">
        <v>608</v>
      </c>
      <c r="AA440" s="59">
        <f t="shared" si="32"/>
        <v>2.4241999999999999</v>
      </c>
      <c r="AB440" s="3"/>
      <c r="AC440" s="47">
        <v>460</v>
      </c>
      <c r="AD440" s="47" t="s">
        <v>172</v>
      </c>
    </row>
    <row r="441" spans="26:30" x14ac:dyDescent="0.2">
      <c r="Z441" s="58" t="s">
        <v>609</v>
      </c>
      <c r="AA441" s="59"/>
      <c r="AB441" s="59">
        <f>AC441/1000*$S$3</f>
        <v>2.6349999999999998</v>
      </c>
      <c r="AC441" s="47">
        <v>500</v>
      </c>
      <c r="AD441" s="47" t="s">
        <v>174</v>
      </c>
    </row>
    <row r="442" spans="26:30" x14ac:dyDescent="0.2">
      <c r="Z442" s="58" t="s">
        <v>610</v>
      </c>
      <c r="AA442" s="59">
        <f t="shared" si="32"/>
        <v>1.054</v>
      </c>
      <c r="AB442" s="3"/>
      <c r="AC442" s="47">
        <v>200</v>
      </c>
      <c r="AD442" s="47" t="s">
        <v>172</v>
      </c>
    </row>
    <row r="443" spans="26:30" x14ac:dyDescent="0.2">
      <c r="Z443" s="58" t="s">
        <v>611</v>
      </c>
      <c r="AA443" s="59"/>
      <c r="AB443" s="59">
        <f>AC443/1000*$S$3</f>
        <v>0.65874999999999995</v>
      </c>
      <c r="AC443" s="47">
        <v>125</v>
      </c>
      <c r="AD443" s="47" t="s">
        <v>174</v>
      </c>
    </row>
    <row r="444" spans="26:30" x14ac:dyDescent="0.2">
      <c r="Z444" s="58" t="s">
        <v>612</v>
      </c>
      <c r="AA444" s="59">
        <f t="shared" si="32"/>
        <v>0.98390899999999981</v>
      </c>
      <c r="AB444" s="3"/>
      <c r="AC444" s="47">
        <v>186.7</v>
      </c>
      <c r="AD444" s="47" t="s">
        <v>172</v>
      </c>
    </row>
    <row r="445" spans="26:30" x14ac:dyDescent="0.2">
      <c r="Z445" s="58" t="s">
        <v>613</v>
      </c>
      <c r="AA445" s="59">
        <f t="shared" si="32"/>
        <v>0.65874999999999995</v>
      </c>
      <c r="AB445" s="3"/>
      <c r="AC445" s="47">
        <v>125</v>
      </c>
      <c r="AD445" s="47" t="s">
        <v>172</v>
      </c>
    </row>
    <row r="446" spans="26:30" x14ac:dyDescent="0.2">
      <c r="Z446" s="58" t="s">
        <v>614</v>
      </c>
      <c r="AA446" s="59"/>
      <c r="AB446" s="59">
        <f>AC446/1000*$S$3</f>
        <v>3.6889999999999996</v>
      </c>
      <c r="AC446" s="47">
        <v>700</v>
      </c>
      <c r="AD446" s="47" t="s">
        <v>174</v>
      </c>
    </row>
    <row r="447" spans="26:30" x14ac:dyDescent="0.2">
      <c r="Z447" s="58" t="s">
        <v>615</v>
      </c>
      <c r="AA447" s="59">
        <f t="shared" si="32"/>
        <v>3.6889999999999999E-2</v>
      </c>
      <c r="AB447" s="3"/>
      <c r="AC447" s="47">
        <v>7</v>
      </c>
      <c r="AD447" s="47" t="s">
        <v>172</v>
      </c>
    </row>
    <row r="448" spans="26:30" x14ac:dyDescent="0.2">
      <c r="Z448" s="58" t="s">
        <v>616</v>
      </c>
      <c r="AA448" s="59">
        <f t="shared" si="32"/>
        <v>3.9524999999999997</v>
      </c>
      <c r="AB448" s="3"/>
      <c r="AC448" s="47">
        <v>750</v>
      </c>
      <c r="AD448" s="47" t="s">
        <v>172</v>
      </c>
    </row>
    <row r="449" spans="26:30" x14ac:dyDescent="0.2">
      <c r="Z449" s="58" t="s">
        <v>617</v>
      </c>
      <c r="AA449" s="59">
        <f t="shared" si="32"/>
        <v>0.34254999999999997</v>
      </c>
      <c r="AB449" s="3"/>
      <c r="AC449" s="47">
        <v>65</v>
      </c>
      <c r="AD449" s="47" t="s">
        <v>618</v>
      </c>
    </row>
    <row r="450" spans="26:30" x14ac:dyDescent="0.2">
      <c r="Z450" s="58" t="s">
        <v>619</v>
      </c>
      <c r="AA450" s="59">
        <f t="shared" si="32"/>
        <v>0.34254999999999997</v>
      </c>
      <c r="AB450" s="3"/>
      <c r="AC450" s="47">
        <v>65</v>
      </c>
      <c r="AD450" s="47" t="s">
        <v>618</v>
      </c>
    </row>
    <row r="451" spans="26:30" x14ac:dyDescent="0.2">
      <c r="Z451" s="58" t="s">
        <v>620</v>
      </c>
      <c r="AA451" s="59">
        <f t="shared" si="32"/>
        <v>0.34254999999999997</v>
      </c>
      <c r="AB451" s="3"/>
      <c r="AC451" s="47">
        <v>65</v>
      </c>
      <c r="AD451" s="47" t="s">
        <v>618</v>
      </c>
    </row>
    <row r="452" spans="26:30" x14ac:dyDescent="0.2">
      <c r="Z452" s="58" t="s">
        <v>621</v>
      </c>
      <c r="AA452" s="59"/>
      <c r="AB452" s="59">
        <f>AC452/1000*$S$3</f>
        <v>3.9524999999999997</v>
      </c>
      <c r="AC452" s="47">
        <v>750</v>
      </c>
      <c r="AD452" s="47" t="s">
        <v>174</v>
      </c>
    </row>
    <row r="453" spans="26:30" x14ac:dyDescent="0.2">
      <c r="Z453" s="58" t="s">
        <v>622</v>
      </c>
      <c r="AA453" s="59">
        <f t="shared" si="32"/>
        <v>1.3174999999999999</v>
      </c>
      <c r="AB453" s="3"/>
      <c r="AC453" s="47">
        <v>250</v>
      </c>
      <c r="AD453" s="47" t="s">
        <v>172</v>
      </c>
    </row>
    <row r="454" spans="26:30" x14ac:dyDescent="0.2">
      <c r="Z454" s="58" t="s">
        <v>623</v>
      </c>
      <c r="AA454" s="59">
        <f t="shared" si="32"/>
        <v>3.6889999999999999E-2</v>
      </c>
      <c r="AB454" s="3"/>
      <c r="AC454" s="47">
        <v>7</v>
      </c>
      <c r="AD454" s="47" t="s">
        <v>172</v>
      </c>
    </row>
    <row r="455" spans="26:30" x14ac:dyDescent="0.2">
      <c r="Z455" s="58" t="s">
        <v>624</v>
      </c>
      <c r="AA455" s="59">
        <f t="shared" ref="AA455:AA481" si="33">AC455/1000*$S$3</f>
        <v>0.51856799999999992</v>
      </c>
      <c r="AB455" s="3"/>
      <c r="AC455" s="47">
        <v>98.4</v>
      </c>
      <c r="AD455" s="47" t="s">
        <v>172</v>
      </c>
    </row>
    <row r="456" spans="26:30" x14ac:dyDescent="0.2">
      <c r="Z456" s="58" t="s">
        <v>625</v>
      </c>
      <c r="AA456" s="59">
        <f t="shared" si="33"/>
        <v>0.9222499999999999</v>
      </c>
      <c r="AB456" s="3"/>
      <c r="AC456" s="47">
        <v>175</v>
      </c>
      <c r="AD456" s="47" t="s">
        <v>172</v>
      </c>
    </row>
    <row r="457" spans="26:30" x14ac:dyDescent="0.2">
      <c r="Z457" s="58" t="s">
        <v>626</v>
      </c>
      <c r="AA457" s="59"/>
      <c r="AB457" s="59">
        <f>AC457/1000*$S$3</f>
        <v>2.6349999999999998</v>
      </c>
      <c r="AC457" s="47">
        <v>500</v>
      </c>
      <c r="AD457" s="47" t="s">
        <v>174</v>
      </c>
    </row>
    <row r="458" spans="26:30" x14ac:dyDescent="0.2">
      <c r="Z458" s="58" t="s">
        <v>627</v>
      </c>
      <c r="AA458" s="59"/>
      <c r="AB458" s="59">
        <f>AC458/1000*$S$3</f>
        <v>2.6349999999999998</v>
      </c>
      <c r="AC458" s="47">
        <v>500</v>
      </c>
      <c r="AD458" s="47" t="s">
        <v>174</v>
      </c>
    </row>
    <row r="459" spans="26:30" x14ac:dyDescent="0.2">
      <c r="Z459" s="58" t="s">
        <v>628</v>
      </c>
      <c r="AA459" s="59"/>
      <c r="AB459" s="59">
        <f>AC459/1000*$S$3</f>
        <v>2.6349999999999998</v>
      </c>
      <c r="AC459" s="47">
        <v>500</v>
      </c>
      <c r="AD459" s="47" t="s">
        <v>174</v>
      </c>
    </row>
    <row r="460" spans="26:30" x14ac:dyDescent="0.2">
      <c r="Z460" s="58" t="s">
        <v>629</v>
      </c>
      <c r="AA460" s="59"/>
      <c r="AB460" s="59">
        <f>AC460/1000*$S$3</f>
        <v>2.6349999999999998</v>
      </c>
      <c r="AC460" s="47">
        <v>500</v>
      </c>
      <c r="AD460" s="47" t="s">
        <v>174</v>
      </c>
    </row>
    <row r="461" spans="26:30" x14ac:dyDescent="0.2">
      <c r="Z461" s="58" t="s">
        <v>630</v>
      </c>
      <c r="AA461" s="59">
        <f t="shared" si="33"/>
        <v>0.47429999999999994</v>
      </c>
      <c r="AB461" s="3"/>
      <c r="AC461" s="47">
        <v>90</v>
      </c>
      <c r="AD461" s="47" t="s">
        <v>172</v>
      </c>
    </row>
    <row r="462" spans="26:30" x14ac:dyDescent="0.2">
      <c r="Z462" s="58" t="s">
        <v>631</v>
      </c>
      <c r="AA462" s="59">
        <f t="shared" si="33"/>
        <v>3.9524999999999997</v>
      </c>
      <c r="AB462" s="3"/>
      <c r="AC462" s="47">
        <v>750</v>
      </c>
      <c r="AD462" s="47" t="s">
        <v>172</v>
      </c>
    </row>
    <row r="463" spans="26:30" x14ac:dyDescent="0.2">
      <c r="Z463" s="58" t="s">
        <v>632</v>
      </c>
      <c r="AA463" s="59">
        <f t="shared" si="33"/>
        <v>0.14756</v>
      </c>
      <c r="AB463" s="3"/>
      <c r="AC463" s="47">
        <v>28</v>
      </c>
      <c r="AD463" s="47" t="s">
        <v>172</v>
      </c>
    </row>
    <row r="464" spans="26:30" x14ac:dyDescent="0.2">
      <c r="Z464" s="58" t="s">
        <v>633</v>
      </c>
      <c r="AA464" s="59">
        <f t="shared" si="33"/>
        <v>0.98390899999999981</v>
      </c>
      <c r="AB464" s="3"/>
      <c r="AC464" s="47">
        <v>186.7</v>
      </c>
      <c r="AD464" s="47" t="s">
        <v>172</v>
      </c>
    </row>
    <row r="465" spans="26:30" x14ac:dyDescent="0.2">
      <c r="Z465" s="58" t="s">
        <v>634</v>
      </c>
      <c r="AA465" s="59">
        <f t="shared" si="33"/>
        <v>0.14756</v>
      </c>
      <c r="AB465" s="3"/>
      <c r="AC465" s="47">
        <v>28</v>
      </c>
      <c r="AD465" s="47" t="s">
        <v>172</v>
      </c>
    </row>
    <row r="466" spans="26:30" x14ac:dyDescent="0.2">
      <c r="Z466" s="58" t="s">
        <v>635</v>
      </c>
      <c r="AA466" s="59">
        <f t="shared" si="33"/>
        <v>0.98390899999999981</v>
      </c>
      <c r="AB466" s="3"/>
      <c r="AC466" s="47">
        <v>186.7</v>
      </c>
      <c r="AD466" s="47" t="s">
        <v>172</v>
      </c>
    </row>
    <row r="467" spans="26:30" x14ac:dyDescent="0.2">
      <c r="Z467" s="58" t="s">
        <v>636</v>
      </c>
      <c r="AA467" s="59">
        <f t="shared" si="33"/>
        <v>1.1420089999999998</v>
      </c>
      <c r="AB467" s="3"/>
      <c r="AC467" s="47">
        <v>216.7</v>
      </c>
      <c r="AD467" s="47" t="s">
        <v>172</v>
      </c>
    </row>
    <row r="468" spans="26:30" x14ac:dyDescent="0.2">
      <c r="Z468" s="58" t="s">
        <v>637</v>
      </c>
      <c r="AA468" s="59">
        <f t="shared" si="33"/>
        <v>1.5809999999999997E-4</v>
      </c>
      <c r="AB468" s="3"/>
      <c r="AC468" s="47">
        <v>0.03</v>
      </c>
      <c r="AD468" s="47" t="s">
        <v>172</v>
      </c>
    </row>
    <row r="469" spans="26:30" x14ac:dyDescent="0.2">
      <c r="Z469" s="58" t="s">
        <v>638</v>
      </c>
      <c r="AA469" s="59">
        <f t="shared" si="33"/>
        <v>0.23714999999999997</v>
      </c>
      <c r="AB469" s="3"/>
      <c r="AC469" s="47">
        <v>45</v>
      </c>
      <c r="AD469" s="47" t="s">
        <v>172</v>
      </c>
    </row>
    <row r="470" spans="26:30" x14ac:dyDescent="0.2">
      <c r="Z470" s="58" t="s">
        <v>639</v>
      </c>
      <c r="AA470" s="59"/>
      <c r="AB470" s="59">
        <f>AC470/1000*$S$3</f>
        <v>3.7812249999999996</v>
      </c>
      <c r="AC470" s="47">
        <v>717.5</v>
      </c>
      <c r="AD470" s="47" t="s">
        <v>174</v>
      </c>
    </row>
    <row r="471" spans="26:30" x14ac:dyDescent="0.2">
      <c r="Z471" s="58" t="s">
        <v>640</v>
      </c>
      <c r="AA471" s="59">
        <f t="shared" si="33"/>
        <v>2.76675</v>
      </c>
      <c r="AB471" s="3"/>
      <c r="AC471" s="47">
        <v>525</v>
      </c>
      <c r="AD471" s="47" t="s">
        <v>172</v>
      </c>
    </row>
    <row r="472" spans="26:30" x14ac:dyDescent="0.2">
      <c r="Z472" s="58" t="s">
        <v>641</v>
      </c>
      <c r="AA472" s="59">
        <f t="shared" si="33"/>
        <v>9.4859999999999986E-2</v>
      </c>
      <c r="AB472" s="3"/>
      <c r="AC472" s="47">
        <v>18</v>
      </c>
      <c r="AD472" s="47" t="s">
        <v>172</v>
      </c>
    </row>
    <row r="473" spans="26:30" x14ac:dyDescent="0.2">
      <c r="Z473" s="58" t="s">
        <v>642</v>
      </c>
      <c r="AA473" s="59">
        <f t="shared" si="33"/>
        <v>1.3174999999999999</v>
      </c>
      <c r="AB473" s="3"/>
      <c r="AC473" s="47">
        <v>250</v>
      </c>
      <c r="AD473" s="47" t="s">
        <v>172</v>
      </c>
    </row>
    <row r="474" spans="26:30" x14ac:dyDescent="0.2">
      <c r="Z474" s="58" t="s">
        <v>643</v>
      </c>
      <c r="AA474" s="59">
        <f t="shared" si="33"/>
        <v>1.3174999999999999</v>
      </c>
      <c r="AB474" s="3"/>
      <c r="AC474" s="47">
        <v>250</v>
      </c>
      <c r="AD474" s="47" t="s">
        <v>172</v>
      </c>
    </row>
    <row r="475" spans="26:30" x14ac:dyDescent="0.2">
      <c r="Z475" s="58" t="s">
        <v>644</v>
      </c>
      <c r="AA475" s="59">
        <f t="shared" si="33"/>
        <v>2.6349999999999998</v>
      </c>
      <c r="AB475" s="3"/>
      <c r="AC475" s="47">
        <v>500</v>
      </c>
      <c r="AD475" s="47" t="s">
        <v>172</v>
      </c>
    </row>
    <row r="476" spans="26:30" x14ac:dyDescent="0.2">
      <c r="Z476" s="58" t="s">
        <v>645</v>
      </c>
      <c r="AA476" s="59">
        <f t="shared" si="33"/>
        <v>5.0064999999999991</v>
      </c>
      <c r="AB476" s="3"/>
      <c r="AC476" s="47">
        <v>950</v>
      </c>
      <c r="AD476" s="47" t="s">
        <v>172</v>
      </c>
    </row>
    <row r="477" spans="26:30" x14ac:dyDescent="0.2">
      <c r="Z477" s="58" t="s">
        <v>646</v>
      </c>
      <c r="AA477" s="59">
        <f t="shared" si="33"/>
        <v>2.1164320000000001</v>
      </c>
      <c r="AB477" s="3"/>
      <c r="AC477" s="47">
        <v>401.6</v>
      </c>
      <c r="AD477" s="47" t="s">
        <v>172</v>
      </c>
    </row>
    <row r="478" spans="26:30" x14ac:dyDescent="0.2">
      <c r="Z478" s="58" t="s">
        <v>647</v>
      </c>
      <c r="AA478" s="59">
        <f t="shared" si="33"/>
        <v>1.3174999999999999</v>
      </c>
      <c r="AB478" s="3"/>
      <c r="AC478" s="47">
        <v>250</v>
      </c>
      <c r="AD478" s="47" t="s">
        <v>172</v>
      </c>
    </row>
    <row r="479" spans="26:30" x14ac:dyDescent="0.2">
      <c r="Z479" s="58" t="s">
        <v>648</v>
      </c>
      <c r="AA479" s="59">
        <f t="shared" si="33"/>
        <v>0.52700000000000002</v>
      </c>
      <c r="AB479" s="3"/>
      <c r="AC479" s="47">
        <v>100</v>
      </c>
      <c r="AD479" s="47" t="s">
        <v>172</v>
      </c>
    </row>
    <row r="480" spans="26:30" x14ac:dyDescent="0.2">
      <c r="Z480" s="58" t="s">
        <v>649</v>
      </c>
      <c r="AA480" s="59">
        <f t="shared" si="33"/>
        <v>2.6349999999999998</v>
      </c>
      <c r="AB480" s="3"/>
      <c r="AC480" s="47">
        <v>500</v>
      </c>
      <c r="AD480" s="47" t="s">
        <v>172</v>
      </c>
    </row>
    <row r="481" spans="26:30" x14ac:dyDescent="0.2">
      <c r="Z481" s="58" t="s">
        <v>650</v>
      </c>
      <c r="AA481" s="59">
        <f t="shared" si="33"/>
        <v>9.2225000000000001E-2</v>
      </c>
      <c r="AB481" s="3"/>
      <c r="AC481" s="47">
        <v>17.5</v>
      </c>
      <c r="AD481" s="47" t="s">
        <v>172</v>
      </c>
    </row>
  </sheetData>
  <mergeCells count="14">
    <mergeCell ref="O1:P1"/>
    <mergeCell ref="D1:M1"/>
    <mergeCell ref="U3:X3"/>
    <mergeCell ref="AG1:AI1"/>
    <mergeCell ref="BD1:BE1"/>
    <mergeCell ref="AC3:AD3"/>
    <mergeCell ref="R1:AD1"/>
    <mergeCell ref="BK1:BM1"/>
    <mergeCell ref="BO1:BX1"/>
    <mergeCell ref="AK89:AU90"/>
    <mergeCell ref="AK1:BB1"/>
    <mergeCell ref="AQ3:AU3"/>
    <mergeCell ref="AZ3:BB3"/>
    <mergeCell ref="BG1:BI1"/>
  </mergeCells>
  <hyperlinks>
    <hyperlink ref="Z5" r:id="rId1" display="https://middeldatabasen.dk/product.asp?productID=80116" xr:uid="{85BA6DBF-BFFF-479E-BA38-3ABE5E320E4A}"/>
    <hyperlink ref="Z6" r:id="rId2" display="https://middeldatabasen.dk/product.asp?productID=51300" xr:uid="{A2A2528C-3700-483D-951F-2C05B360AC03}"/>
    <hyperlink ref="Z7" r:id="rId3" display="https://middeldatabasen.dk/product.asp?productID=70123" xr:uid="{455281E9-9CDC-420D-B3CD-9FA3ECFAD148}"/>
    <hyperlink ref="Z8" r:id="rId4" display="https://middeldatabasen.dk/product.asp?productID=51129" xr:uid="{A0D491BD-C4A7-4F05-BCA8-3B7370EEFDC6}"/>
    <hyperlink ref="Z9" r:id="rId5" display="https://middeldatabasen.dk/product.asp?productID=60036" xr:uid="{FFC83EAA-96C7-40BE-B94C-576CFA5D35A5}"/>
    <hyperlink ref="Z10" r:id="rId6" display="https://middeldatabasen.dk/product.asp?productID=50122" xr:uid="{90708C16-AE04-4BB5-A438-8398EB17C733}"/>
    <hyperlink ref="Z11" r:id="rId7" display="https://middeldatabasen.dk/product.asp?productID=51237" xr:uid="{6545C064-9DDC-416B-8D1B-071F622745BA}"/>
    <hyperlink ref="Z12" r:id="rId8" display="https://middeldatabasen.dk/product.asp?productID=61185" xr:uid="{689BDBF3-A4BE-4FB2-AF65-68E9041316BF}"/>
    <hyperlink ref="Z13" r:id="rId9" display="https://middeldatabasen.dk/product.asp?productID=80079" xr:uid="{03B1B3A1-73BA-4F72-8663-4FAE75EF3258}"/>
    <hyperlink ref="Z14" r:id="rId10" display="https://middeldatabasen.dk/product.asp?productID=50424" xr:uid="{3F133F37-771D-4F97-B247-9F0F7185C4F3}"/>
    <hyperlink ref="Z15" r:id="rId11" display="https://middeldatabasen.dk/product.asp?productID=50425" xr:uid="{15C66222-996E-475C-83EA-D264A14A8DAC}"/>
    <hyperlink ref="Z16" r:id="rId12" display="https://middeldatabasen.dk/product.asp?productID=70015" xr:uid="{9E2D808E-868A-41F6-A26A-5374183CE1C4}"/>
    <hyperlink ref="Z17" r:id="rId13" display="https://middeldatabasen.dk/product.asp?productID=50997" xr:uid="{ADFA5D73-D925-4B9B-8ABB-3B1CCD15F8F1}"/>
    <hyperlink ref="Z18" r:id="rId14" display="https://middeldatabasen.dk/product.asp?productID=51290" xr:uid="{70E7CDD4-FCD8-45A1-94F4-7B20563820F9}"/>
    <hyperlink ref="Z19" r:id="rId15" display="https://middeldatabasen.dk/product.asp?productID=70111" xr:uid="{2E9D4579-C56B-4B37-8BCE-62BA5D02EFE2}"/>
    <hyperlink ref="Z20" r:id="rId16" display="https://middeldatabasen.dk/product.asp?productID=72435" xr:uid="{0B89459F-718F-45DE-8FEE-C759B08F281A}"/>
    <hyperlink ref="Z21" r:id="rId17" display="https://middeldatabasen.dk/product.asp?productID=72491" xr:uid="{52439F29-43CA-4443-9497-EDB6DDDC9D6A}"/>
    <hyperlink ref="Z22" r:id="rId18" display="https://middeldatabasen.dk/product.asp?productID=80066" xr:uid="{6756B6CB-6179-48DF-98BF-8EC33404EFBB}"/>
    <hyperlink ref="Z23" r:id="rId19" display="https://middeldatabasen.dk/product.asp?productID=61198" xr:uid="{0C87C9BB-B29F-4484-A4FA-299E13691027}"/>
    <hyperlink ref="Z24" r:id="rId20" display="https://middeldatabasen.dk/product.asp?productID=100284" xr:uid="{49B69AB7-7113-4C77-8B7D-170E998CB9DD}"/>
    <hyperlink ref="Z25" r:id="rId21" display="https://middeldatabasen.dk/product.asp?productID=61082" xr:uid="{A0AC0A29-369B-4BAA-870F-F72B990E90C2}"/>
    <hyperlink ref="Z26" r:id="rId22" display="https://middeldatabasen.dk/product.asp?productID=50299" xr:uid="{CB60EF50-35D7-4954-B592-227EF51BA393}"/>
    <hyperlink ref="Z27" r:id="rId23" display="https://middeldatabasen.dk/product.asp?productID=72419" xr:uid="{34C4D7FA-C189-41E3-B7C9-4F19316078EB}"/>
    <hyperlink ref="Z28" r:id="rId24" display="https://middeldatabasen.dk/product.asp?productID=72476" xr:uid="{1B3E1DFC-6504-43E1-B238-0196C3FF0E7B}"/>
    <hyperlink ref="Z29" r:id="rId25" display="https://middeldatabasen.dk/product.asp?productID=50842" xr:uid="{F1608B83-68BD-47AB-BC20-3D4EB26F642F}"/>
    <hyperlink ref="Z30" r:id="rId26" display="https://middeldatabasen.dk/product.asp?productID=72451" xr:uid="{8B0F3A0A-DE81-424F-B8E9-4829988227FD}"/>
    <hyperlink ref="Z31" r:id="rId27" display="https://middeldatabasen.dk/product.asp?productID=51251" xr:uid="{778199FF-C93F-4AD1-93AC-5A148760B4E0}"/>
    <hyperlink ref="Z32" r:id="rId28" display="https://middeldatabasen.dk/product.asp?productID=51245" xr:uid="{EE608978-9E63-424C-BE23-004C52DE8B68}"/>
    <hyperlink ref="Z33" r:id="rId29" display="https://middeldatabasen.dk/product.asp?productID=51257" xr:uid="{8B4ABF0C-1D9A-4E64-B7F3-E0C46B5598DF}"/>
    <hyperlink ref="Z34" r:id="rId30" display="https://middeldatabasen.dk/product.asp?productID=51256" xr:uid="{0B0F66B3-17F1-4D53-AFC0-327652A58CFA}"/>
    <hyperlink ref="Z35" r:id="rId31" display="https://middeldatabasen.dk/product.asp?productID=51259" xr:uid="{FAF9AFD8-6242-4902-BF94-547B13484655}"/>
    <hyperlink ref="Z36" r:id="rId32" display="https://middeldatabasen.dk/product.asp?productID=51267" xr:uid="{3A8198B8-5F9A-42CD-B459-3A4D6874383D}"/>
    <hyperlink ref="Z37" r:id="rId33" display="https://middeldatabasen.dk/product.asp?productID=51229" xr:uid="{3C4D14C3-17BF-4138-9B28-8232EE4BB083}"/>
    <hyperlink ref="Z38" r:id="rId34" display="https://middeldatabasen.dk/product.asp?productID=61191" xr:uid="{389C789B-2E97-4106-AA89-4508F604AFCF}"/>
    <hyperlink ref="Z39" r:id="rId35" display="https://middeldatabasen.dk/product.asp?productID=61204" xr:uid="{DF842FCC-85DC-48C7-AB9A-13E7B060FDBB}"/>
    <hyperlink ref="Z40" r:id="rId36" display="https://middeldatabasen.dk/product.asp?productID=72480" xr:uid="{80F1979C-0A32-4F81-B85A-DF975DB764F6}"/>
    <hyperlink ref="Z41" r:id="rId37" display="https://middeldatabasen.dk/product.asp?productID=61213" xr:uid="{303438A5-3098-47E2-B120-EA5EF382FF3C}"/>
    <hyperlink ref="Z42" r:id="rId38" display="https://middeldatabasen.dk/product.asp?productID=72401" xr:uid="{C033B0BB-939A-48D5-9327-7A0407DEEE34}"/>
    <hyperlink ref="Z43" r:id="rId39" display="https://middeldatabasen.dk/product.asp?productID=61211" xr:uid="{E660A5D8-6D93-4502-BCC2-D80E26293D73}"/>
    <hyperlink ref="Z44" r:id="rId40" display="https://middeldatabasen.dk/product.asp?productID=72398" xr:uid="{0E21024C-7C19-4345-9D69-8B033A3740E4}"/>
    <hyperlink ref="Z45" r:id="rId41" display="https://middeldatabasen.dk/product.asp?productID=72478" xr:uid="{16FC36A7-F4C8-4B18-BC60-E6D7656EAA4D}"/>
    <hyperlink ref="Z46" r:id="rId42" display="https://middeldatabasen.dk/product.asp?productID=72400" xr:uid="{8DD43ED9-C7CB-4DEA-9007-67F95C8CC419}"/>
    <hyperlink ref="Z47" r:id="rId43" display="https://middeldatabasen.dk/product.asp?productID=72380" xr:uid="{58FEB6FB-23CC-4B2B-8A4C-F6900B172583}"/>
    <hyperlink ref="Z48" r:id="rId44" display="https://middeldatabasen.dk/product.asp?productID=51176" xr:uid="{7811E371-E29D-44BE-9596-A8B46735CC3B}"/>
    <hyperlink ref="Z49" r:id="rId45" display="https://middeldatabasen.dk/product.asp?productID=51106" xr:uid="{3F125D16-5D2F-4A5F-A436-EED11D99A059}"/>
    <hyperlink ref="Z50" r:id="rId46" display="https://middeldatabasen.dk/product.asp?productID=51105" xr:uid="{DAAEA2D2-1A90-4124-86E4-081408E8E06F}"/>
    <hyperlink ref="Z51" r:id="rId47" display="https://middeldatabasen.dk/product.asp?productID=100277" xr:uid="{36569715-FE2F-4802-86CD-C5E77ECAD62F}"/>
    <hyperlink ref="Z52" r:id="rId48" display="https://middeldatabasen.dk/product.asp?productID=50703" xr:uid="{A780C7DE-03F4-4DEE-9C25-4F1F49AA37C3}"/>
    <hyperlink ref="Z53" r:id="rId49" display="https://middeldatabasen.dk/product.asp?productID=51238" xr:uid="{FF951D94-4EFF-4C8B-A912-6607E5BE6878}"/>
    <hyperlink ref="Z54" r:id="rId50" display="https://middeldatabasen.dk/product.asp?productID=72233" xr:uid="{778C8635-7422-4B18-84D0-5776E1D8BC2B}"/>
    <hyperlink ref="Z55" r:id="rId51" display="https://middeldatabasen.dk/product.asp?productID=72378" xr:uid="{CAAED321-D8DF-4791-A8E6-734D4A587A64}"/>
    <hyperlink ref="Z56" r:id="rId52" display="https://middeldatabasen.dk/product.asp?productID=51101" xr:uid="{21AC7607-32A2-4639-B469-7E0B7107F5AF}"/>
    <hyperlink ref="Z57" r:id="rId53" display="https://middeldatabasen.dk/product.asp?productID=50906" xr:uid="{E96724D1-0134-40C1-BAA7-4B94892C9DEC}"/>
    <hyperlink ref="Z58" r:id="rId54" display="https://middeldatabasen.dk/product.asp?productID=50571" xr:uid="{B21DDD37-1B88-47E2-B878-7D518F68BE3C}"/>
    <hyperlink ref="Z59" r:id="rId55" display="https://middeldatabasen.dk/product.asp?productID=51203" xr:uid="{BDBE427F-5427-45DC-AF97-5D9BAB84AF00}"/>
    <hyperlink ref="Z60" r:id="rId56" display="https://middeldatabasen.dk/product.asp?productID=61207" xr:uid="{BFE69CFB-5167-4C0C-936E-485530023E1F}"/>
    <hyperlink ref="Z61" r:id="rId57" display="https://middeldatabasen.dk/product.asp?productID=61029" xr:uid="{BF8CDD60-3D3E-4ED0-ACE4-D3B6355D78CB}"/>
    <hyperlink ref="Z62" r:id="rId58" display="https://middeldatabasen.dk/product.asp?productID=80032" xr:uid="{FBFD51AF-DE80-4715-87D5-DA724FAA36C2}"/>
    <hyperlink ref="Z63" r:id="rId59" display="https://middeldatabasen.dk/product.asp?productID=51225" xr:uid="{A8E29ED6-E4FE-49D3-964D-F6BC3180D252}"/>
    <hyperlink ref="Z64" r:id="rId60" display="https://middeldatabasen.dk/product.asp?productID=61184" xr:uid="{D4F60140-5DA2-4651-9E8B-ECF782AEDA7B}"/>
    <hyperlink ref="Z65" r:id="rId61" display="https://middeldatabasen.dk/product.asp?productID=50113" xr:uid="{739FF2C4-823E-4FBF-B000-A0E864297FA7}"/>
    <hyperlink ref="Z66" r:id="rId62" display="https://middeldatabasen.dk/product.asp?productID=50980" xr:uid="{2FDF63B3-2D13-4D9F-B11A-7B2A24635B92}"/>
    <hyperlink ref="Z67" r:id="rId63" display="https://middeldatabasen.dk/product.asp?productID=51249" xr:uid="{ADCA8184-6537-4468-BE8C-2C7FC3B92691}"/>
    <hyperlink ref="Z68" r:id="rId64" display="https://middeldatabasen.dk/product.asp?productID=50477" xr:uid="{16737C01-7473-46B8-BDDD-3EF9F91B3F7E}"/>
    <hyperlink ref="Z69" r:id="rId65" display="https://middeldatabasen.dk/product.asp?productID=72432" xr:uid="{3E04774F-0A07-4921-B019-25F0E2F1C6A9}"/>
    <hyperlink ref="Z70" r:id="rId66" display="https://middeldatabasen.dk/product.asp?productID=50912" xr:uid="{A126918F-F4ED-4185-88F5-604F67F2E9F3}"/>
    <hyperlink ref="Z71" r:id="rId67" display="https://middeldatabasen.dk/product.asp?productID=70129" xr:uid="{30C88957-CAAA-411E-AFBF-5F9E08415F24}"/>
    <hyperlink ref="Z72" r:id="rId68" display="https://middeldatabasen.dk/product.asp?productID=72178" xr:uid="{B2B1E127-C21C-4790-846B-C2DFB925FDBD}"/>
    <hyperlink ref="Z73" r:id="rId69" display="https://middeldatabasen.dk/product.asp?productID=61124" xr:uid="{BA9F4313-C1E6-4A05-B18D-22AE0DBD2B4B}"/>
    <hyperlink ref="Z74" r:id="rId70" display="https://middeldatabasen.dk/product.asp?productID=80072" xr:uid="{BFD449B9-D9D3-4952-BA7A-786B2C7E950D}"/>
    <hyperlink ref="Z75" r:id="rId71" display="https://middeldatabasen.dk/product.asp?productID=50710" xr:uid="{39208429-8852-4C6F-9BD0-A1AB6CCE1FBD}"/>
    <hyperlink ref="Z76" r:id="rId72" display="https://middeldatabasen.dk/product.asp?productID=80025" xr:uid="{CD51E283-BA11-4539-9B96-A2F4ED157D39}"/>
    <hyperlink ref="Z77" r:id="rId73" display="https://middeldatabasen.dk/product.asp?productID=72281" xr:uid="{42D1463B-1943-4DC1-88B5-9ADE5E39F3A7}"/>
    <hyperlink ref="Z78" r:id="rId74" display="https://middeldatabasen.dk/product.asp?productID=100243" xr:uid="{C24FCBDB-1B14-4F61-9F59-EA66200E6B8A}"/>
    <hyperlink ref="Z79" r:id="rId75" display="https://middeldatabasen.dk/product.asp?productID=100155" xr:uid="{7041BDD2-2BED-4A54-8C3B-6F7F32406E18}"/>
    <hyperlink ref="Z80" r:id="rId76" display="https://middeldatabasen.dk/product.asp?productID=50675" xr:uid="{5C66F1C0-550C-482A-AD3C-108A8F36C3AE}"/>
    <hyperlink ref="Z81" r:id="rId77" display="https://middeldatabasen.dk/product.asp?productID=51006" xr:uid="{2CE30EB2-69D8-46A4-A469-544429FAF65A}"/>
    <hyperlink ref="Z82" r:id="rId78" display="https://middeldatabasen.dk/product.asp?productID=80003" xr:uid="{8E76820A-A5C8-4507-A3B6-F4F056ABB6A8}"/>
    <hyperlink ref="Z83" r:id="rId79" display="https://middeldatabasen.dk/product.asp?productID=51181" xr:uid="{9807D1C9-DCC7-4FB3-BEE9-5131FF3DDFC7}"/>
    <hyperlink ref="Z84" r:id="rId80" display="https://middeldatabasen.dk/product.asp?productID=51282" xr:uid="{C0D34D42-BCB4-4EBA-B370-A920218C56B3}"/>
    <hyperlink ref="Z85" r:id="rId81" display="https://middeldatabasen.dk/product.asp?productID=51303" xr:uid="{CFDCFA9E-2FD7-473A-8FA3-E62BAC8102C3}"/>
    <hyperlink ref="Z86" r:id="rId82" display="https://middeldatabasen.dk/product.asp?productID=80101" xr:uid="{D7820631-B575-4127-A7E9-E2A00A991EA2}"/>
    <hyperlink ref="Z87" r:id="rId83" display="https://middeldatabasen.dk/product.asp?productID=51209" xr:uid="{6D1206AD-5862-4E74-86CE-B226F7DF6CF9}"/>
    <hyperlink ref="Z88" r:id="rId84" display="https://middeldatabasen.dk/product.asp?productID=72177" xr:uid="{CDB4967C-4174-43E2-971A-08D136E1C6D6}"/>
    <hyperlink ref="Z89" r:id="rId85" display="https://middeldatabasen.dk/product.asp?productID=72371" xr:uid="{2AFA55E1-105E-43B5-A391-45434EB1B349}"/>
    <hyperlink ref="Z90" r:id="rId86" display="https://middeldatabasen.dk/product.asp?productID=50360" xr:uid="{74BC9CD0-AD72-4C65-9B98-CCB38CEF6FEA}"/>
    <hyperlink ref="Z91" r:id="rId87" display="https://middeldatabasen.dk/product.asp?productID=60088" xr:uid="{86B77446-5942-4C4C-86A5-6F683A608AD3}"/>
    <hyperlink ref="Z92" r:id="rId88" display="https://middeldatabasen.dk/product.asp?productID=80099" xr:uid="{C731E120-5726-4920-B6DB-9739F2EA2619}"/>
    <hyperlink ref="Z93" r:id="rId89" display="https://middeldatabasen.dk/product.asp?productID=60990" xr:uid="{B9AFAF87-6232-4A04-8583-7B46AEAC16B7}"/>
    <hyperlink ref="Z94" r:id="rId90" display="https://middeldatabasen.dk/product.asp?productID=80115" xr:uid="{D1E88AB9-FBDB-4C1D-9CF4-06361E71B55C}"/>
    <hyperlink ref="Z95" r:id="rId91" display="https://middeldatabasen.dk/product.asp?productID=51246" xr:uid="{9487A011-8295-45A9-9D4D-1A72AD111EB3}"/>
    <hyperlink ref="Z96" r:id="rId92" display="https://middeldatabasen.dk/product.asp?productID=51197" xr:uid="{49100724-29EC-4F32-ABF2-D39E7CB0659D}"/>
    <hyperlink ref="Z97" r:id="rId93" display="https://middeldatabasen.dk/product.asp?productID=51055" xr:uid="{94733119-9A8A-45AC-84CF-4BBA1E1E4D62}"/>
    <hyperlink ref="Z98" r:id="rId94" display="https://middeldatabasen.dk/product.asp?productID=80081" xr:uid="{FB48C6B9-3E32-4980-A62F-A50137A2D1B6}"/>
    <hyperlink ref="Z99" r:id="rId95" display="https://middeldatabasen.dk/product.asp?productID=80094" xr:uid="{0A02281A-E815-4557-84BB-2EFA41035E70}"/>
    <hyperlink ref="Z100" r:id="rId96" display="https://middeldatabasen.dk/product.asp?productID=72475" xr:uid="{6D29AE28-3891-4A12-8E98-F75FCA6E4D9A}"/>
    <hyperlink ref="Z101" r:id="rId97" display="https://middeldatabasen.dk/product.asp?productID=72202" xr:uid="{AE246FBD-AC9D-4A56-B9F0-6E6040F2D704}"/>
    <hyperlink ref="Z102" r:id="rId98" display="https://middeldatabasen.dk/product.asp?productID=80005" xr:uid="{B01CEED1-2C21-4848-8CB4-4BAA63F19287}"/>
    <hyperlink ref="Z103" r:id="rId99" display="https://middeldatabasen.dk/product.asp?productID=80004" xr:uid="{066BC628-52F7-4DA8-931E-0B223085E741}"/>
    <hyperlink ref="Z104" r:id="rId100" display="https://middeldatabasen.dk/product.asp?productID=72408" xr:uid="{8CD09FB7-9F8F-4DF2-9253-20A1D6E9BB8F}"/>
    <hyperlink ref="Z105" r:id="rId101" display="https://middeldatabasen.dk/product.asp?productID=60940" xr:uid="{33483841-7654-409F-B25F-5DB850BB6160}"/>
    <hyperlink ref="Z106" r:id="rId102" display="https://middeldatabasen.dk/product.asp?productID=61131" xr:uid="{EACAF4C6-DE5A-4FBE-94BA-19F007F3F0B1}"/>
    <hyperlink ref="Z107" r:id="rId103" display="https://middeldatabasen.dk/product.asp?productID=61130" xr:uid="{15D7C0A1-F9FE-4FDB-8906-74DDE980D9F0}"/>
    <hyperlink ref="Z108" r:id="rId104" display="https://middeldatabasen.dk/product.asp?productID=61132" xr:uid="{7604AED6-20F3-4090-B0F0-35EBD1533824}"/>
    <hyperlink ref="Z109" r:id="rId105" display="https://middeldatabasen.dk/product.asp?productID=72487" xr:uid="{4A4144D9-075F-4DAF-B2A6-0A43E1D3AEDF}"/>
    <hyperlink ref="Z110" r:id="rId106" display="https://middeldatabasen.dk/product.asp?productID=80086" xr:uid="{F1E16692-D63B-40A1-9AFF-D008EADBA72B}"/>
    <hyperlink ref="Z111" r:id="rId107" display="https://middeldatabasen.dk/product.asp?productID=72448" xr:uid="{9D63A6D9-5ED1-464E-AA5A-34FF0F03C69B}"/>
    <hyperlink ref="Z112" r:id="rId108" display="https://middeldatabasen.dk/product.asp?productID=72203" xr:uid="{E0F89CF7-4F90-488E-AF48-7597FBB438A0}"/>
    <hyperlink ref="Z113" r:id="rId109" display="https://middeldatabasen.dk/product.asp?productID=61111" xr:uid="{70FEB41B-7750-4A11-AE44-12AF99800F9F}"/>
    <hyperlink ref="Z114" r:id="rId110" display="https://middeldatabasen.dk/product.asp?productID=50338" xr:uid="{D7713C7C-B070-4AE1-B1ED-68A368FA70A6}"/>
    <hyperlink ref="Z115" r:id="rId111" display="https://middeldatabasen.dk/product.asp?productID=100279" xr:uid="{0B68043B-658A-46E4-BDB3-0B5296FC5035}"/>
    <hyperlink ref="Z116" r:id="rId112" display="https://middeldatabasen.dk/product.asp?productID=72437" xr:uid="{32D208EE-16DF-4637-BAF7-4B9B66DEA9E7}"/>
    <hyperlink ref="Z117" r:id="rId113" display="https://middeldatabasen.dk/product.asp?productID=100252" xr:uid="{284150F5-7FF2-450B-8CB4-FAB640263322}"/>
    <hyperlink ref="Z118" r:id="rId114" display="https://middeldatabasen.dk/product.asp?productID=100271" xr:uid="{CF4E1020-B6D7-4AEA-8E56-4A060E4279B0}"/>
    <hyperlink ref="Z119" r:id="rId115" display="https://middeldatabasen.dk/product.asp?productID=50834" xr:uid="{D4720F80-267F-49AE-A628-480BEE7F8A81}"/>
    <hyperlink ref="Z120" r:id="rId116" display="https://middeldatabasen.dk/product.asp?productID=72488" xr:uid="{C6F5B694-3FC8-4E44-984D-F2AAE604A25C}"/>
    <hyperlink ref="Z121" r:id="rId117" display="https://middeldatabasen.dk/product.asp?productID=72442" xr:uid="{200817B5-B59D-4E53-98B5-9CA74F49AD4A}"/>
    <hyperlink ref="Z122" r:id="rId118" display="https://middeldatabasen.dk/product.asp?productID=100152" xr:uid="{A62F3D49-C656-482B-9F34-1125523C98E7}"/>
    <hyperlink ref="Z123" r:id="rId119" display="https://middeldatabasen.dk/product.asp?productID=51275" xr:uid="{24862618-E331-4010-A8A5-E8236BC87149}"/>
    <hyperlink ref="Z124" r:id="rId120" display="https://middeldatabasen.dk/product.asp?productID=51202" xr:uid="{CD23E543-1C78-461E-A45E-2CA40167EB5D}"/>
    <hyperlink ref="Z125" r:id="rId121" display="https://middeldatabasen.dk/product.asp?productID=51200" xr:uid="{046AF6BD-CD7A-4A7A-9D3E-38EBF8261A13}"/>
    <hyperlink ref="Z126" r:id="rId122" display="https://middeldatabasen.dk/product.asp?productID=72352" xr:uid="{C1AF14FE-79F7-47FD-885F-1E8F7D595191}"/>
    <hyperlink ref="Z127" r:id="rId123" display="https://middeldatabasen.dk/product.asp?productID=72477" xr:uid="{607F395A-486E-403A-9CD4-59AB6855EBC5}"/>
    <hyperlink ref="Z128" r:id="rId124" display="https://middeldatabasen.dk/product.asp?productID=61220" xr:uid="{A359B2A1-9D2A-4B77-AAFE-A66F12776B52}"/>
    <hyperlink ref="Z129" r:id="rId125" display="https://middeldatabasen.dk/product.asp?productID=51047" xr:uid="{61DC62BB-E43B-4ACC-8693-A60E9803684D}"/>
    <hyperlink ref="Z130" r:id="rId126" display="https://middeldatabasen.dk/product.asp?productID=80096" xr:uid="{86C165F9-F747-48B3-9F31-64CF64463103}"/>
    <hyperlink ref="Z131" r:id="rId127" display="https://middeldatabasen.dk/product.asp?productID=51220" xr:uid="{3D2AA4BD-DD13-4796-A552-445022D2B3D1}"/>
    <hyperlink ref="Z132" r:id="rId128" display="https://middeldatabasen.dk/product.asp?productID=61200" xr:uid="{BEB47FA5-5DD4-42B7-B57A-843F16FAC0DE}"/>
    <hyperlink ref="Z133" r:id="rId129" display="https://middeldatabasen.dk/product.asp?productID=51287" xr:uid="{B1A46CE4-FC03-4FBA-A5DF-F013ED0965A7}"/>
    <hyperlink ref="Z134" r:id="rId130" display="https://middeldatabasen.dk/product.asp?productID=51285" xr:uid="{255804DA-CE43-4BCC-B428-1C473321150A}"/>
    <hyperlink ref="Z135" r:id="rId131" display="https://middeldatabasen.dk/product.asp?productID=60909" xr:uid="{6AEC1AE4-890D-4EE9-9091-5D800F52A689}"/>
    <hyperlink ref="Z136" r:id="rId132" display="https://middeldatabasen.dk/product.asp?productID=50324" xr:uid="{C9D8BA04-0C28-47B3-A4A2-DD3BB9398DAA}"/>
    <hyperlink ref="Z137" r:id="rId133" display="https://middeldatabasen.dk/product.asp?productID=61146" xr:uid="{7BF5E3E6-19C7-4992-B3FF-1398EA1E8B22}"/>
    <hyperlink ref="Z138" r:id="rId134" display="https://middeldatabasen.dk/product.asp?productID=61197" xr:uid="{D241330B-F98A-4859-86B2-7E24E5457CAB}"/>
    <hyperlink ref="Z139" r:id="rId135" display="https://middeldatabasen.dk/product.asp?productID=61195" xr:uid="{2723F465-C5C1-44BD-A64B-22277C650A58}"/>
    <hyperlink ref="Z140" r:id="rId136" display="https://middeldatabasen.dk/product.asp?productID=61217" xr:uid="{256EC619-B6A1-4F26-B12E-CB99F892D1D7}"/>
    <hyperlink ref="Z141" r:id="rId137" display="https://middeldatabasen.dk/product.asp?productID=61223" xr:uid="{DC935C93-851A-4D35-9331-B4EF9F44EFBD}"/>
    <hyperlink ref="Z142" r:id="rId138" display="https://middeldatabasen.dk/product.asp?productID=61176" xr:uid="{29B19094-A974-422F-A524-5125C1A36768}"/>
    <hyperlink ref="Z143" r:id="rId139" display="https://middeldatabasen.dk/product.asp?productID=50918" xr:uid="{8C9C7332-95E1-45AB-BBD2-D28842DB3162}"/>
    <hyperlink ref="Z144" r:id="rId140" display="https://middeldatabasen.dk/product.asp?productID=50853" xr:uid="{9344C54C-6DF6-4F86-861A-39CCEBDFF4CA}"/>
    <hyperlink ref="Z145" r:id="rId141" display="https://middeldatabasen.dk/product.asp?productID=50916" xr:uid="{D834F78A-3A5C-46D3-965B-6100031719EB}"/>
    <hyperlink ref="Z146" r:id="rId142" display="https://middeldatabasen.dk/product.asp?productID=70163" xr:uid="{981F3555-D7B7-438A-8AA5-68A1D72963D8}"/>
    <hyperlink ref="Z147" r:id="rId143" display="https://middeldatabasen.dk/product.asp?productID=50391" xr:uid="{9FCB2FF8-01C1-4830-B18C-901478121723}"/>
    <hyperlink ref="Z148" r:id="rId144" display="https://middeldatabasen.dk/product.asp?productID=61015" xr:uid="{1448773F-CE8B-47B3-91DC-EAB64F297920}"/>
    <hyperlink ref="Z149" r:id="rId145" display="https://middeldatabasen.dk/product.asp?productID=50950" xr:uid="{84E3D058-862F-443E-B85B-39D2FEF6C5DA}"/>
    <hyperlink ref="Z150" r:id="rId146" display="https://middeldatabasen.dk/product.asp?productID=51325" xr:uid="{79AAE51C-A44B-436F-9F43-9461C01BDDBC}"/>
    <hyperlink ref="Z151" r:id="rId147" display="https://middeldatabasen.dk/product.asp?productID=50393" xr:uid="{4AFD2508-2542-4077-9AA5-F631B5448E41}"/>
    <hyperlink ref="Z152" r:id="rId148" display="https://middeldatabasen.dk/product.asp?productID=72449" xr:uid="{921E3197-B0C7-4F3E-8685-83C83D958EE2}"/>
    <hyperlink ref="Z153" r:id="rId149" display="https://middeldatabasen.dk/product.asp?productID=72379" xr:uid="{A73B00F4-17A1-4B0A-9167-84410C184924}"/>
    <hyperlink ref="Z154" r:id="rId150" display="https://middeldatabasen.dk/product.asp?productID=72369" xr:uid="{9A54EC5D-3123-4D73-BF8F-D930CFF9029E}"/>
    <hyperlink ref="Z155" r:id="rId151" display="https://middeldatabasen.dk/product.asp?productID=100156" xr:uid="{9B99CB23-19FB-4803-A062-36F3D52A9EF1}"/>
    <hyperlink ref="Z156" r:id="rId152" display="https://middeldatabasen.dk/product.asp?productID=50857" xr:uid="{86AFC6F6-2CE8-472E-A391-D5B3DC732B50}"/>
    <hyperlink ref="Z157" r:id="rId153" display="https://middeldatabasen.dk/product.asp?productID=72409" xr:uid="{A32F8C92-D83F-446E-A178-E54138A72DFE}"/>
    <hyperlink ref="Z158" r:id="rId154" display="https://middeldatabasen.dk/product.asp?productID=72300" xr:uid="{EF3299FC-02E8-4AAE-BCB2-929883FC2067}"/>
    <hyperlink ref="Z159" r:id="rId155" display="https://middeldatabasen.dk/product.asp?productID=50994" xr:uid="{B258E9A3-D921-45CE-863A-4E309858E870}"/>
    <hyperlink ref="Z160" r:id="rId156" display="https://middeldatabasen.dk/product.asp?productID=72450" xr:uid="{428C4298-BA18-46F1-A89C-A91D875C0C1C}"/>
    <hyperlink ref="Z161" r:id="rId157" display="https://middeldatabasen.dk/product.asp?productID=51226" xr:uid="{6FC8417D-683E-4F18-9F5E-B3FBC4D1FBED}"/>
    <hyperlink ref="Z162" r:id="rId158" display="https://middeldatabasen.dk/product.asp?productID=72483" xr:uid="{D663F485-5120-425F-BB59-BEF31005A253}"/>
    <hyperlink ref="Z163" r:id="rId159" display="https://middeldatabasen.dk/product.asp?productID=51305" xr:uid="{730B4D8F-E4AF-41E1-836A-AE1A5C6C9EB9}"/>
    <hyperlink ref="Z164" r:id="rId160" display="https://middeldatabasen.dk/product.asp?productID=51248" xr:uid="{3B6F8410-B5BE-4DCC-8BF8-0988D2B5B513}"/>
    <hyperlink ref="Z165" r:id="rId161" display="https://middeldatabasen.dk/product.asp?productID=51280" xr:uid="{A5D944CD-511F-4FEB-A16E-71A9C3E89052}"/>
    <hyperlink ref="Z166" r:id="rId162" display="https://middeldatabasen.dk/product.asp?productID=51247" xr:uid="{B8C58962-B970-4F05-8124-B42ADCA06ED3}"/>
    <hyperlink ref="Z167" r:id="rId163" display="https://middeldatabasen.dk/product.asp?productID=51090" xr:uid="{59BA03E8-9A7C-4388-B59E-BB755DC91285}"/>
    <hyperlink ref="Z168" r:id="rId164" display="https://middeldatabasen.dk/product.asp?productID=50321" xr:uid="{38E7E0C5-AF82-4527-B0D4-C56EAE33E03C}"/>
    <hyperlink ref="Z169" r:id="rId165" display="https://middeldatabasen.dk/product.asp?productID=51264" xr:uid="{03E49845-5BF5-4D54-9E34-C193FDABA402}"/>
    <hyperlink ref="Z170" r:id="rId166" display="https://middeldatabasen.dk/product.asp?productID=50450" xr:uid="{5A94227F-AD65-4B57-9311-9F13CBAE0AEB}"/>
    <hyperlink ref="Z171" r:id="rId167" display="https://middeldatabasen.dk/product.asp?productID=51261" xr:uid="{9490F0EE-C9A9-47E9-A9B7-D69479883AF2}"/>
    <hyperlink ref="Z172" r:id="rId168" display="https://middeldatabasen.dk/product.asp?productID=51239" xr:uid="{67A6DBE6-336D-4908-AD9D-E5532EEE7116}"/>
    <hyperlink ref="Z173" r:id="rId169" display="https://middeldatabasen.dk/product.asp?productID=51322" xr:uid="{9832EC6A-39DC-4984-874F-23B2CCBBA2E8}"/>
    <hyperlink ref="Z174" r:id="rId170" display="https://middeldatabasen.dk/product.asp?productID=51271" xr:uid="{E3DB83C8-AFA4-4EF1-98CA-69BC7A5F7B9D}"/>
    <hyperlink ref="Z175" r:id="rId171" display="https://middeldatabasen.dk/product.asp?productID=51289" xr:uid="{F86F0075-A648-4C39-96F2-758B7301226D}"/>
    <hyperlink ref="Z176" r:id="rId172" display="https://middeldatabasen.dk/product.asp?productID=51283" xr:uid="{2C70ADC4-9AF5-4038-B136-F21C3442180F}"/>
    <hyperlink ref="Z177" r:id="rId173" display="https://middeldatabasen.dk/product.asp?productID=50103" xr:uid="{BD88F721-7155-4A49-8C98-0218ABC4AD2A}"/>
    <hyperlink ref="Z178" r:id="rId174" display="https://middeldatabasen.dk/product.asp?productID=51270" xr:uid="{EFEE9FAD-1D4C-4903-B77B-EA6F2CA61A6F}"/>
    <hyperlink ref="Z179" r:id="rId175" display="https://middeldatabasen.dk/product.asp?productID=61221" xr:uid="{F5007A2B-D903-4FCA-ADC3-5B9C7B548F9E}"/>
    <hyperlink ref="Z180" r:id="rId176" display="https://middeldatabasen.dk/product.asp?productID=51219" xr:uid="{5F58C492-4DA6-480E-B867-6D16DFE98A76}"/>
    <hyperlink ref="Z181" r:id="rId177" display="https://middeldatabasen.dk/product.asp?productID=50777" xr:uid="{D116921C-D150-4757-82E2-5437B8569AC3}"/>
    <hyperlink ref="Z182" r:id="rId178" display="https://middeldatabasen.dk/product.asp?productID=51104" xr:uid="{0D84D4C2-EA50-493A-A659-73FCF5ABD101}"/>
    <hyperlink ref="Z183" r:id="rId179" display="https://middeldatabasen.dk/product.asp?productID=72444" xr:uid="{F26DED17-9C5B-4D0D-8CB8-04655FE6B5BF}"/>
    <hyperlink ref="Z184" r:id="rId180" display="https://middeldatabasen.dk/product.asp?productID=61079" xr:uid="{39924DC5-1274-44E0-AA77-8E88D45BEA02}"/>
    <hyperlink ref="Z185" r:id="rId181" display="https://middeldatabasen.dk/product.asp?productID=72498" xr:uid="{B86C85F6-F5E1-41C5-9B8C-DAB29BA35B3D}"/>
    <hyperlink ref="Z186" r:id="rId182" display="https://middeldatabasen.dk/product.asp?productID=61201" xr:uid="{8A4ECA18-F59F-41DC-808F-4372BA936FA9}"/>
    <hyperlink ref="Z187" r:id="rId183" display="https://middeldatabasen.dk/product.asp?productID=61118" xr:uid="{A7D63F59-8C72-4CD0-B73C-AB70C351E2F1}"/>
    <hyperlink ref="Z188" r:id="rId184" display="https://middeldatabasen.dk/product.asp?productID=50956" xr:uid="{DCE02FC8-8050-4C3F-814E-E9BB38009568}"/>
    <hyperlink ref="Z189" r:id="rId185" display="https://middeldatabasen.dk/product.asp?productID=51274" xr:uid="{94CB969A-E991-4EAF-8D5B-1F9A941F8323}"/>
    <hyperlink ref="Z190" r:id="rId186" display="https://middeldatabasen.dk/product.asp?productID=72169" xr:uid="{C2265A27-CB8F-4868-A2BC-487C3B7F4D70}"/>
    <hyperlink ref="Z191" r:id="rId187" display="https://middeldatabasen.dk/product.asp?productID=61141" xr:uid="{C3DA25D8-FDF0-4D0D-8EC6-977A31F45288}"/>
    <hyperlink ref="Z192" r:id="rId188" display="https://middeldatabasen.dk/product.asp?productID=51172" xr:uid="{10D3029C-8D25-4407-A5D1-D767FF345803}"/>
    <hyperlink ref="Z193" r:id="rId189" display="https://middeldatabasen.dk/product.asp?productID=72288" xr:uid="{4F03AB85-E41C-410A-8821-4AB0B719C623}"/>
    <hyperlink ref="Z194" r:id="rId190" display="https://middeldatabasen.dk/product.asp?productID=51273" xr:uid="{19FE121C-6CA0-451F-8448-1558A4848B40}"/>
    <hyperlink ref="Z195" r:id="rId191" display="https://middeldatabasen.dk/product.asp?productID=50837" xr:uid="{A374412F-4E51-4A9C-BC5D-ABD281EBC00F}"/>
    <hyperlink ref="Z196" r:id="rId192" display="https://middeldatabasen.dk/product.asp?productID=61108" xr:uid="{6A888E90-CC17-40DA-80F2-0CB230F27548}"/>
    <hyperlink ref="Z197" r:id="rId193" display="https://middeldatabasen.dk/product.asp?productID=61109" xr:uid="{63EBDEDF-009D-4E39-A00B-0E777E31A914}"/>
    <hyperlink ref="Z198" r:id="rId194" display="https://middeldatabasen.dk/product.asp?productID=80060" xr:uid="{D77F0F37-7B6D-49A2-9250-D76F53EEACBE}"/>
    <hyperlink ref="Z199" r:id="rId195" display="https://middeldatabasen.dk/product.asp?productID=50945" xr:uid="{490B797E-5379-4408-B58C-69739AC80FCD}"/>
    <hyperlink ref="Z200" r:id="rId196" display="https://middeldatabasen.dk/product.asp?productID=51295" xr:uid="{37D4F430-A841-4ED9-8077-FAE0E73000D7}"/>
    <hyperlink ref="Z201" r:id="rId197" display="https://middeldatabasen.dk/product.asp?productID=61023" xr:uid="{8C498AA7-9E67-4592-9CAC-EABD29F393DD}"/>
    <hyperlink ref="Z202" r:id="rId198" display="https://middeldatabasen.dk/product.asp?productID=80113" xr:uid="{10B6E589-429E-484F-BAFF-196F97749750}"/>
    <hyperlink ref="Z203" r:id="rId199" display="https://middeldatabasen.dk/product.asp?productID=70068" xr:uid="{352490E7-0F91-4A47-83A9-8E8158496AF1}"/>
    <hyperlink ref="Z204" r:id="rId200" display="https://middeldatabasen.dk/product.asp?productID=72348" xr:uid="{141DC121-06C2-4DA0-92DB-4F21E1C47F69}"/>
    <hyperlink ref="Z205" r:id="rId201" display="https://middeldatabasen.dk/product.asp?productID=50977" xr:uid="{EA9B519E-F982-4E35-AC07-AB0A6D94A33E}"/>
    <hyperlink ref="Z206" r:id="rId202" display="https://middeldatabasen.dk/product.asp?productID=50978" xr:uid="{019217D5-2896-4194-AB0F-749143C40B00}"/>
    <hyperlink ref="Z207" r:id="rId203" display="https://middeldatabasen.dk/product.asp?productID=61214" xr:uid="{39B53399-239F-48C5-B69D-5B60D91EB8C4}"/>
    <hyperlink ref="Z208" r:id="rId204" display="https://middeldatabasen.dk/product.asp?productID=51099" xr:uid="{AC7EB628-01C8-46CE-A2F7-DF129D8716C5}"/>
    <hyperlink ref="Z209" r:id="rId205" display="https://middeldatabasen.dk/product.asp?productID=50811" xr:uid="{9A8B558F-DBEC-48E2-95A1-93CFBA041D66}"/>
    <hyperlink ref="Z210" r:id="rId206" display="https://middeldatabasen.dk/product.asp?productID=51268" xr:uid="{0499BFF2-05C3-443B-AFB3-7531047F4D8F}"/>
    <hyperlink ref="Z211" r:id="rId207" display="https://middeldatabasen.dk/product.asp?productID=50804" xr:uid="{DDC7F109-B1B9-4C9E-A0BA-1990012CF4CA}"/>
    <hyperlink ref="Z212" r:id="rId208" display="https://middeldatabasen.dk/product.asp?productID=61074" xr:uid="{70ADF22A-1940-4D62-912C-5241535607BF}"/>
    <hyperlink ref="Z213" r:id="rId209" display="https://middeldatabasen.dk/product.asp?productID=70140" xr:uid="{67C354AC-8D49-4762-A6C2-152E5B79DD5D}"/>
    <hyperlink ref="Z214" r:id="rId210" display="https://middeldatabasen.dk/product.asp?productID=72294" xr:uid="{87E5E626-26C5-44B5-AB3C-8C71F7F8C52B}"/>
    <hyperlink ref="Z215" r:id="rId211" display="https://middeldatabasen.dk/product.asp?productID=51023" xr:uid="{7C7CB4CE-BE49-49F9-96A1-3AF721EDBFDA}"/>
    <hyperlink ref="Z216" r:id="rId212" display="https://middeldatabasen.dk/product.asp?productID=51114" xr:uid="{A7925D51-E5B3-4F91-B891-2255C23DB6F1}"/>
    <hyperlink ref="Z217" r:id="rId213" display="https://middeldatabasen.dk/product.asp?productID=51169" xr:uid="{5F6C066F-FD94-4D84-A369-880E6D3C9D41}"/>
    <hyperlink ref="Z218" r:id="rId214" display="https://middeldatabasen.dk/product.asp?productID=72256" xr:uid="{BF6813DF-8EDA-4638-864E-B8492B89CF38}"/>
    <hyperlink ref="Z219" r:id="rId215" display="https://middeldatabasen.dk/product.asp?productID=72443" xr:uid="{8CB1508A-C419-45F3-B6A0-3DC3E81200DB}"/>
    <hyperlink ref="Z220" r:id="rId216" display="https://middeldatabasen.dk/product.asp?productID=50919" xr:uid="{A506A2EC-078E-4EE7-BC20-1C54A75C109D}"/>
    <hyperlink ref="Z221" r:id="rId217" display="https://middeldatabasen.dk/product.asp?productID=80092" xr:uid="{2572D9B6-46D2-47D1-B1EF-0565C7F3CE33}"/>
    <hyperlink ref="Z222" r:id="rId218" display="https://middeldatabasen.dk/product.asp?productID=72395" xr:uid="{30E56DFC-CA57-4087-942A-F37FBEDAB2E9}"/>
    <hyperlink ref="Z223" r:id="rId219" display="https://middeldatabasen.dk/product.asp?productID=72402" xr:uid="{7F7B3596-10ED-42F3-BB8C-465A2CB8721B}"/>
    <hyperlink ref="Z224" r:id="rId220" display="https://middeldatabasen.dk/product.asp?productID=72253" xr:uid="{EFB87985-50E8-4EF4-A43D-F848ABFE2313}"/>
    <hyperlink ref="Z225" r:id="rId221" display="https://middeldatabasen.dk/product.asp?productID=80061" xr:uid="{9FA9C59E-31C8-4AA1-9389-A4080526684D}"/>
    <hyperlink ref="Z226" r:id="rId222" display="https://middeldatabasen.dk/product.asp?productID=50802" xr:uid="{917A2072-6CFF-42B9-AF85-D16106CFDA99}"/>
    <hyperlink ref="Z227" r:id="rId223" display="https://middeldatabasen.dk/product.asp?productID=61110" xr:uid="{B401E12D-1C67-467D-B13C-2179BE36F8DB}"/>
    <hyperlink ref="Z228" r:id="rId224" display="https://middeldatabasen.dk/product.asp?productID=100260" xr:uid="{29E9F88E-D8D1-4F47-AB4B-DF534E838DE1}"/>
    <hyperlink ref="Z229" r:id="rId225" display="https://middeldatabasen.dk/product.asp?productID=50801" xr:uid="{B37FC88D-50BB-4148-B339-719EAB620BFE}"/>
    <hyperlink ref="Z230" r:id="rId226" display="https://middeldatabasen.dk/product.asp?productID=50759" xr:uid="{CDEB9079-F2F9-4B5D-9A42-36E5F13244FD}"/>
    <hyperlink ref="Z231" r:id="rId227" display="https://middeldatabasen.dk/product.asp?productID=72405" xr:uid="{C664749A-1A49-4485-9B7F-AB0DA6505DE3}"/>
    <hyperlink ref="Z232" r:id="rId228" display="https://middeldatabasen.dk/product.asp?productID=72298" xr:uid="{A8A4B4B5-D17C-4738-9D9C-CBC7A4BFF0DD}"/>
    <hyperlink ref="Z233" r:id="rId229" display="https://middeldatabasen.dk/product.asp?productID=72286" xr:uid="{C83E60AB-3A9A-46CC-AA11-0ED134D02A44}"/>
    <hyperlink ref="Z234" r:id="rId230" display="https://middeldatabasen.dk/product.asp?productID=72285" xr:uid="{8381ED1F-A298-4AFE-B310-44655D4027B5}"/>
    <hyperlink ref="Z235" r:id="rId231" display="https://middeldatabasen.dk/product.asp?productID=50959" xr:uid="{5DC1D489-11C2-40EA-844C-8EACBE6F85FF}"/>
    <hyperlink ref="Z236" r:id="rId232" display="https://middeldatabasen.dk/product.asp?productID=72364" xr:uid="{C9143846-64E8-46CE-8C22-900FEEA202F4}"/>
    <hyperlink ref="Z237" r:id="rId233" display="https://middeldatabasen.dk/product.asp?productID=80093" xr:uid="{E9752879-AC19-46DD-8199-0D235D78126D}"/>
    <hyperlink ref="Z238" r:id="rId234" display="https://middeldatabasen.dk/product.asp?productID=72359" xr:uid="{D7C688D1-25EB-4D85-AABE-C4B103188CA1}"/>
    <hyperlink ref="Z239" r:id="rId235" display="https://middeldatabasen.dk/product.asp?productID=61046" xr:uid="{159A554C-BB6F-4FA7-B3BE-BD32B112787C}"/>
    <hyperlink ref="Z240" r:id="rId236" display="https://middeldatabasen.dk/product.asp?productID=72418" xr:uid="{E4B5990B-9737-4B0A-80D4-E64A37A8E713}"/>
    <hyperlink ref="Z241" r:id="rId237" display="https://middeldatabasen.dk/product.asp?productID=50965" xr:uid="{3733AACD-5872-4A33-9692-9BFBF4E4B16D}"/>
    <hyperlink ref="Z242" r:id="rId238" display="https://middeldatabasen.dk/product.asp?productID=50902" xr:uid="{407134AB-71A5-494F-83DA-E9B913B30A08}"/>
    <hyperlink ref="Z243" r:id="rId239" display="https://middeldatabasen.dk/product.asp?productID=72280" xr:uid="{1C467B03-5E0B-493D-9740-D74029D7DAD2}"/>
    <hyperlink ref="Z244" r:id="rId240" display="https://middeldatabasen.dk/product.asp?productID=100259" xr:uid="{0A92C3F3-41C6-477B-9520-CAC104CE53B4}"/>
    <hyperlink ref="Z245" r:id="rId241" display="https://middeldatabasen.dk/product.asp?productID=72231" xr:uid="{DCDE3799-D62F-46B0-B76C-3E6AA6465498}"/>
    <hyperlink ref="Z246" r:id="rId242" display="https://middeldatabasen.dk/product.asp?productID=72441" xr:uid="{9529FC52-CC87-443B-ACC1-B7B94BF04EF6}"/>
    <hyperlink ref="Z247" r:id="rId243" display="https://middeldatabasen.dk/product.asp?productID=72287" xr:uid="{4A7E0E8A-F6DB-4BE1-9275-C6EB53F65FEB}"/>
    <hyperlink ref="Z248" r:id="rId244" display="https://middeldatabasen.dk/product.asp?productID=61182" xr:uid="{DA324757-D618-42DC-AC50-C1C89944914C}"/>
    <hyperlink ref="Z249" r:id="rId245" display="https://middeldatabasen.dk/product.asp?productID=100266" xr:uid="{D6A8E485-7937-4107-A91D-6E8612015DF1}"/>
    <hyperlink ref="Z250" r:id="rId246" display="https://middeldatabasen.dk/product.asp?productID=80063" xr:uid="{20CB7ADC-128C-499B-8F2B-79117A938D7B}"/>
    <hyperlink ref="Z251" r:id="rId247" display="https://middeldatabasen.dk/product.asp?productID=51310" xr:uid="{1C102D5E-2CE8-472C-A872-638B37AE1946}"/>
    <hyperlink ref="Z252" r:id="rId248" display="https://middeldatabasen.dk/product.asp?productID=50809" xr:uid="{A338C1B9-4D5B-451C-B7C4-EB44068FB4C9}"/>
    <hyperlink ref="Z253" r:id="rId249" display="https://middeldatabasen.dk/product.asp?productID=100273" xr:uid="{432A8E86-AB69-4C52-8032-E90682160494}"/>
    <hyperlink ref="Z254" r:id="rId250" display="https://middeldatabasen.dk/product.asp?productID=51227" xr:uid="{EE1A892B-EC88-4AFA-A5D8-618DF0F0EB23}"/>
    <hyperlink ref="Z255" r:id="rId251" display="https://middeldatabasen.dk/product.asp?productID=50043" xr:uid="{3B4FD291-B8AE-4D85-9F06-7ECA303F4771}"/>
    <hyperlink ref="Z256" r:id="rId252" display="https://middeldatabasen.dk/product.asp?productID=61080" xr:uid="{864FAA63-3AC5-48CD-951A-C2DFCE345018}"/>
    <hyperlink ref="Z257" r:id="rId253" display="https://middeldatabasen.dk/product.asp?productID=61202" xr:uid="{767EA553-AF7D-46B1-9E7B-36C76E7B6D6A}"/>
    <hyperlink ref="Z258" r:id="rId254" display="https://middeldatabasen.dk/product.asp?productID=61222" xr:uid="{BF8A3D5E-DE0F-4E09-98A4-C2C03F529176}"/>
    <hyperlink ref="Z259" r:id="rId255" display="https://middeldatabasen.dk/product.asp?productID=50606" xr:uid="{0FC8E7EF-D0D7-40B4-8B33-762CAE7D6422}"/>
    <hyperlink ref="Z260" r:id="rId256" display="https://middeldatabasen.dk/product.asp?productID=61063" xr:uid="{AA230FD0-521C-4285-901B-3A3E60724892}"/>
    <hyperlink ref="Z261" r:id="rId257" display="https://middeldatabasen.dk/product.asp?productID=61127" xr:uid="{21DDF37E-D927-4EBB-A4FB-ABB17E5AF146}"/>
    <hyperlink ref="Z262" r:id="rId258" display="https://middeldatabasen.dk/product.asp?productID=72439" xr:uid="{F9D3AABD-17D1-445E-96FD-731641958634}"/>
    <hyperlink ref="Z263" r:id="rId259" display="https://middeldatabasen.dk/product.asp?productID=72377" xr:uid="{25DF8081-A120-4874-A0A7-9CF705C746BA}"/>
    <hyperlink ref="Z264" r:id="rId260" display="https://middeldatabasen.dk/product.asp?productID=72376" xr:uid="{80509CBD-C890-4067-8D4A-7CB1E54EBFCE}"/>
    <hyperlink ref="Z265" r:id="rId261" display="https://middeldatabasen.dk/product.asp?productID=80098" xr:uid="{F4BA748B-8A01-4425-9E1F-3CC42559EF2E}"/>
    <hyperlink ref="Z266" r:id="rId262" display="https://middeldatabasen.dk/product.asp?productID=72296" xr:uid="{D436498A-88E8-4339-BCD8-3B9267FAB8F4}"/>
    <hyperlink ref="Z267" r:id="rId263" display="https://middeldatabasen.dk/product.asp?productID=72430" xr:uid="{72F3D983-1293-4F17-8262-F594E0BFD7F5}"/>
    <hyperlink ref="Z268" r:id="rId264" display="https://middeldatabasen.dk/product.asp?productID=51235" xr:uid="{960A245A-E2C6-4375-93E2-932DB91C3BA7}"/>
    <hyperlink ref="Z269" r:id="rId265" display="https://middeldatabasen.dk/product.asp?productID=51302" xr:uid="{1BD3C171-1A0E-456D-AA0D-A125ACF99E68}"/>
    <hyperlink ref="Z270" r:id="rId266" display="https://middeldatabasen.dk/product.asp?productID=51051" xr:uid="{401D3E6C-E34C-451A-B992-7E3B857A2439}"/>
    <hyperlink ref="Z271" r:id="rId267" display="https://middeldatabasen.dk/product.asp?productID=61219" xr:uid="{BF22D0E6-A068-4909-959B-9F3DCCBCFE4E}"/>
    <hyperlink ref="Z272" r:id="rId268" display="https://middeldatabasen.dk/product.asp?productID=61194" xr:uid="{89661A80-FFB1-4850-9E8C-36B27480D9F5}"/>
    <hyperlink ref="Z273" r:id="rId269" display="https://middeldatabasen.dk/product.asp?productID=100220" xr:uid="{B76725A7-B265-4A14-95FF-DF86B5DC2478}"/>
    <hyperlink ref="Z274" r:id="rId270" display="https://middeldatabasen.dk/product.asp?productID=100268" xr:uid="{BBA3F048-054B-4D21-B1F8-6787859AF29F}"/>
    <hyperlink ref="Z275" r:id="rId271" display="https://middeldatabasen.dk/product.asp?productID=51240" xr:uid="{CBD19A6D-A963-435F-AF79-491FE44243C8}"/>
    <hyperlink ref="Z276" r:id="rId272" display="https://middeldatabasen.dk/product.asp?productID=80089" xr:uid="{4E531CA7-9F91-4415-B972-C99CB5CE23DD}"/>
    <hyperlink ref="Z277" r:id="rId273" display="https://middeldatabasen.dk/product.asp?productID=80069" xr:uid="{25CF4B71-8F05-45A4-8654-C8490F6AA2B9}"/>
    <hyperlink ref="Z278" r:id="rId274" display="https://middeldatabasen.dk/product.asp?productID=51113" xr:uid="{BAD90F82-6CB8-4687-9DBF-C8197137070E}"/>
    <hyperlink ref="Z279" r:id="rId275" display="https://middeldatabasen.dk/product.asp?productID=61181" xr:uid="{C61FF2EB-CE60-4A43-A642-B695E29EC084}"/>
    <hyperlink ref="Z280" r:id="rId276" display="https://middeldatabasen.dk/product.asp?productID=51190" xr:uid="{A3F11BFF-01A2-4FBF-87C5-A97F20590D82}"/>
    <hyperlink ref="Z281" r:id="rId277" display="https://middeldatabasen.dk/product.asp?productID=50309" xr:uid="{144EAE9B-2B94-4556-92F9-401D4FFBE482}"/>
    <hyperlink ref="Z282" r:id="rId278" display="https://middeldatabasen.dk/product.asp?productID=61183" xr:uid="{23FA2C2D-7F49-4168-9E41-319B55C660C6}"/>
    <hyperlink ref="Z283" r:id="rId279" display="https://middeldatabasen.dk/product.asp?productID=72468" xr:uid="{76357154-C2C8-4B0C-9280-11109398FB4F}"/>
    <hyperlink ref="Z284" r:id="rId280" display="https://middeldatabasen.dk/product.asp?productID=72374" xr:uid="{C507F5AA-7F3C-4035-9408-D2920C8E2D0B}"/>
    <hyperlink ref="Z285" r:id="rId281" display="https://middeldatabasen.dk/product.asp?productID=72390" xr:uid="{6815B198-0345-41A7-A570-968B82D06286}"/>
    <hyperlink ref="Z286" r:id="rId282" display="https://middeldatabasen.dk/product.asp?productID=72486" xr:uid="{E8F6C80A-1646-4067-867E-1B60E6A28AAF}"/>
    <hyperlink ref="Z287" r:id="rId283" display="https://middeldatabasen.dk/product.asp?productID=51314" xr:uid="{E1C798D7-2A0C-4833-9F71-84DBA475E06F}"/>
    <hyperlink ref="Z288" r:id="rId284" display="https://middeldatabasen.dk/product.asp?productID=51321" xr:uid="{8029FB24-3C21-402D-9706-2247C56B9FD6}"/>
    <hyperlink ref="Z289" r:id="rId285" display="https://middeldatabasen.dk/product.asp?productID=80111" xr:uid="{F73AC187-D2B8-4588-9BDB-DC77DF6D64B2}"/>
    <hyperlink ref="Z290" r:id="rId286" display="https://middeldatabasen.dk/product.asp?productID=80053" xr:uid="{2DEBF0E1-E58E-41DE-A565-2CDB48DBA902}"/>
    <hyperlink ref="Z291" r:id="rId287" display="https://middeldatabasen.dk/product.asp?productID=80090" xr:uid="{30576E63-E9A0-4979-8249-4D2276F00B21}"/>
    <hyperlink ref="Z292" r:id="rId288" display="https://middeldatabasen.dk/product.asp?productID=100030" xr:uid="{9949156A-A720-4075-963E-02F393A031A0}"/>
    <hyperlink ref="Z293" r:id="rId289" display="https://middeldatabasen.dk/product.asp?productID=100003" xr:uid="{E6959849-F36B-42CD-8BB3-2E0CDF7EEE23}"/>
    <hyperlink ref="Z294" r:id="rId290" display="https://middeldatabasen.dk/product.asp?productID=51258" xr:uid="{DB9A901A-3163-47CF-AFAC-169901A1B524}"/>
    <hyperlink ref="Z295" r:id="rId291" display="https://middeldatabasen.dk/product.asp?productID=50930" xr:uid="{2C5AA6B4-9A86-4004-9ED2-352142902DAD}"/>
    <hyperlink ref="Z296" r:id="rId292" display="https://middeldatabasen.dk/product.asp?productID=61019" xr:uid="{46B87622-6F7B-4E1C-B0A0-13502FAF3D2B}"/>
    <hyperlink ref="Z297" r:id="rId293" display="https://middeldatabasen.dk/product.asp?productID=61120" xr:uid="{33684E16-9B8C-416F-BB25-315615378D76}"/>
    <hyperlink ref="Z298" r:id="rId294" display="https://middeldatabasen.dk/product.asp?productID=80102" xr:uid="{8D81C6EC-06E7-413C-9C45-9E6D8F1A4C5E}"/>
    <hyperlink ref="Z299" r:id="rId295" display="https://middeldatabasen.dk/product.asp?productID=51005" xr:uid="{05BC9200-2B1A-4DBD-A9DA-EBB2B54EAFAD}"/>
    <hyperlink ref="Z300" r:id="rId296" display="https://middeldatabasen.dk/product.asp?productID=72440" xr:uid="{3E7702B5-A7DA-44D9-9299-F6ED4E1DA30D}"/>
    <hyperlink ref="Z301" r:id="rId297" display="https://middeldatabasen.dk/product.asp?productID=72427" xr:uid="{2EE69B4F-915F-49FB-967B-CCADED466779}"/>
    <hyperlink ref="Z302" r:id="rId298" display="https://middeldatabasen.dk/product.asp?productID=51183" xr:uid="{601991C4-6AA8-478B-9766-14950FA1EA38}"/>
    <hyperlink ref="Z303" r:id="rId299" display="https://middeldatabasen.dk/product.asp?productID=72438" xr:uid="{8DB11E8A-F020-4571-9EF8-7C83AAD2737A}"/>
    <hyperlink ref="Z304" r:id="rId300" display="https://middeldatabasen.dk/product.asp?productID=61190" xr:uid="{4EF0BF68-DF02-40BA-A1B2-29CE9C005F5C}"/>
    <hyperlink ref="Z305" r:id="rId301" display="https://middeldatabasen.dk/product.asp?productID=61193" xr:uid="{F0F78D5E-6A81-4372-AD55-6A6C42855868}"/>
    <hyperlink ref="Z306" r:id="rId302" display="https://middeldatabasen.dk/product.asp?productID=61104" xr:uid="{86B7B001-6231-4B42-B2E5-EAD76B4C73CE}"/>
    <hyperlink ref="Z307" r:id="rId303" display="https://middeldatabasen.dk/product.asp?productID=50501" xr:uid="{F3387C73-8388-4C6F-9895-C4BE3EB42367}"/>
    <hyperlink ref="Z308" r:id="rId304" display="https://middeldatabasen.dk/product.asp?productID=51288" xr:uid="{99079868-4FF7-4D2B-A0B8-367CDF399616}"/>
    <hyperlink ref="Z309" r:id="rId305" display="https://middeldatabasen.dk/product.asp?productID=61169" xr:uid="{10FE9B24-4CE3-4AC4-BA6B-CDD12EC9FE8B}"/>
    <hyperlink ref="Z310" r:id="rId306" display="https://middeldatabasen.dk/product.asp?productID=51154" xr:uid="{D336CA64-6B09-4BEB-89BE-3AE4F46F2063}"/>
    <hyperlink ref="Z311" r:id="rId307" display="https://middeldatabasen.dk/product.asp?productID=51155" xr:uid="{A783CD97-85AD-487C-944E-7A52B9984F52}"/>
    <hyperlink ref="Z312" r:id="rId308" display="https://middeldatabasen.dk/product.asp?productID=50107" xr:uid="{3861D0B2-26C0-4972-B88A-1D7B99CBD23B}"/>
    <hyperlink ref="Z313" r:id="rId309" display="https://middeldatabasen.dk/product.asp?productID=51064" xr:uid="{409AAF4E-3740-4086-A134-F0CC5BE5F074}"/>
    <hyperlink ref="Z314" r:id="rId310" display="https://middeldatabasen.dk/product.asp?productID=51301" xr:uid="{6510E7DD-AF88-4DD6-8785-3B1B69F2AA44}"/>
    <hyperlink ref="Z315" r:id="rId311" display="https://middeldatabasen.dk/product.asp?productID=51196" xr:uid="{DC0FA010-29D6-4D4C-A629-DC76E0D26B14}"/>
    <hyperlink ref="Z316" r:id="rId312" display="https://middeldatabasen.dk/product.asp?productID=72189" xr:uid="{85EF8F09-AC2E-456A-8C77-3C974329FE94}"/>
    <hyperlink ref="Z317" r:id="rId313" display="https://middeldatabasen.dk/product.asp?productID=51277" xr:uid="{A453FD57-1AA0-4DF9-87AA-3D2A16E6C61A}"/>
    <hyperlink ref="Z318" r:id="rId314" display="https://middeldatabasen.dk/product.asp?productID=70162" xr:uid="{527C2CD1-A78B-4414-A044-1BD72E10FB41}"/>
    <hyperlink ref="Z319" r:id="rId315" display="https://middeldatabasen.dk/product.asp?productID=80112" xr:uid="{E254E445-0B77-404D-AD1E-78B6DD164C24}"/>
    <hyperlink ref="Z320" r:id="rId316" display="https://middeldatabasen.dk/product.asp?productID=72393" xr:uid="{71C6FB91-8D49-48E7-B565-4C11E0058960}"/>
    <hyperlink ref="Z321" r:id="rId317" display="https://middeldatabasen.dk/product.asp?productID=70167" xr:uid="{1D1DE5E8-80AB-494A-99E9-1603571011F9}"/>
    <hyperlink ref="Z322" r:id="rId318" display="https://middeldatabasen.dk/product.asp?productID=72479" xr:uid="{B42F1812-1240-400A-BD02-C73B04E3C565}"/>
    <hyperlink ref="Z323" r:id="rId319" display="https://middeldatabasen.dk/product.asp?productID=72361" xr:uid="{4094F349-FEE5-403F-A00C-64C9C1E4A1F0}"/>
    <hyperlink ref="Z324" r:id="rId320" display="https://middeldatabasen.dk/product.asp?productID=72326" xr:uid="{19316582-7DF3-458F-8A61-7362DF94A499}"/>
    <hyperlink ref="Z325" r:id="rId321" display="https://middeldatabasen.dk/product.asp?productID=72391" xr:uid="{EB187603-45A1-4A65-8D60-E6E497B80816}"/>
    <hyperlink ref="Z326" r:id="rId322" display="https://middeldatabasen.dk/product.asp?productID=50876" xr:uid="{7CA0DCFD-EA4C-4D5E-B29E-A902B8A634C7}"/>
    <hyperlink ref="Z327" r:id="rId323" display="https://middeldatabasen.dk/product.asp?productID=61209" xr:uid="{8094480C-33CB-462F-B126-1C0ABE1D455D}"/>
    <hyperlink ref="Z328" r:id="rId324" display="https://middeldatabasen.dk/product.asp?productID=72373" xr:uid="{7FDF657B-3480-4CF7-9DE2-E6938955BBBD}"/>
    <hyperlink ref="Z329" r:id="rId325" display="https://middeldatabasen.dk/product.asp?productID=50389" xr:uid="{92302B55-AE63-4576-9F0D-AE0A7B9CBD9D}"/>
    <hyperlink ref="Z330" r:id="rId326" display="https://middeldatabasen.dk/product.asp?productID=72454" xr:uid="{D337E565-3AF3-41C6-91E7-20CC6FB150BD}"/>
    <hyperlink ref="Z331" r:id="rId327" display="https://middeldatabasen.dk/product.asp?productID=61210" xr:uid="{FA937FDD-A757-494D-9962-AABFD0750020}"/>
    <hyperlink ref="Z332" r:id="rId328" display="https://middeldatabasen.dk/product.asp?productID=80059" xr:uid="{153FFF3C-4A12-4BCD-ACF4-8AC8007A2B08}"/>
    <hyperlink ref="Z333" r:id="rId329" display="https://middeldatabasen.dk/product.asp?productID=51306" xr:uid="{44408FC8-7989-4E34-8EDE-C7EB99738EC9}"/>
    <hyperlink ref="Z334" r:id="rId330" display="https://middeldatabasen.dk/product.asp?productID=51179" xr:uid="{051CEE41-E056-436E-9279-947D80C66AB7}"/>
    <hyperlink ref="Z335" r:id="rId331" display="https://middeldatabasen.dk/product.asp?productID=72434" xr:uid="{D40E0A4C-DD40-4028-B92C-C833E5BAEB86}"/>
    <hyperlink ref="Z336" r:id="rId332" display="https://middeldatabasen.dk/product.asp?productID=72490" xr:uid="{EDBFAA6F-BED3-4EBC-A3A9-8C4C33CCAB4B}"/>
    <hyperlink ref="Z337" r:id="rId333" display="https://middeldatabasen.dk/product.asp?productID=80105" xr:uid="{6F415878-921B-4536-A671-81F63589AB85}"/>
    <hyperlink ref="Z338" r:id="rId334" display="https://middeldatabasen.dk/product.asp?productID=72458" xr:uid="{1906CA0C-0BEF-49DE-98CA-35791D92EF2B}"/>
    <hyperlink ref="Z339" r:id="rId335" display="https://middeldatabasen.dk/product.asp?productID=72459" xr:uid="{A6B53F04-0A65-44EE-A55B-4DC882A5F715}"/>
    <hyperlink ref="Z340" r:id="rId336" display="https://middeldatabasen.dk/product.asp?productID=100285" xr:uid="{25734C9E-4B3E-4B83-8A04-BA283142E46B}"/>
    <hyperlink ref="Z341" r:id="rId337" display="https://middeldatabasen.dk/product.asp?productID=72363" xr:uid="{239E3D58-B4FF-45DA-904E-6037688D951D}"/>
    <hyperlink ref="Z342" r:id="rId338" display="https://middeldatabasen.dk/product.asp?productID=50335" xr:uid="{4798426B-A63A-41D6-8F5F-CB8189F3CC87}"/>
    <hyperlink ref="Z343" r:id="rId339" display="https://middeldatabasen.dk/product.asp?productID=80108" xr:uid="{02884FF3-B2F5-4541-B932-C483AABCFD5D}"/>
    <hyperlink ref="Z344" r:id="rId340" display="https://middeldatabasen.dk/product.asp?productID=50411" xr:uid="{A8775868-5C4D-45CB-8825-60F0FC93120F}"/>
    <hyperlink ref="Z345" r:id="rId341" display="https://middeldatabasen.dk/product.asp?productID=51262" xr:uid="{873F08FB-4087-4B7B-8D15-2A328347413C}"/>
    <hyperlink ref="Z346" r:id="rId342" display="https://middeldatabasen.dk/product.asp?productID=51066" xr:uid="{69B5767A-621B-4D39-897A-DFDA5A4698A0}"/>
    <hyperlink ref="Z347" r:id="rId343" display="https://middeldatabasen.dk/product.asp?productID=72420" xr:uid="{422D3AE5-19B5-40C1-BEFB-18E4290A878A}"/>
    <hyperlink ref="Z348" r:id="rId344" display="https://middeldatabasen.dk/product.asp?productID=72200" xr:uid="{F34A2CC6-16C9-4271-8967-AC5EFB394035}"/>
    <hyperlink ref="Z349" r:id="rId345" display="https://middeldatabasen.dk/product.asp?productID=72346" xr:uid="{0FCBE30D-7F7F-4BC4-BC28-B0B0E35617F9}"/>
    <hyperlink ref="Z350" r:id="rId346" display="https://middeldatabasen.dk/product.asp?productID=51065" xr:uid="{EB3F0242-0CCC-4CE1-A4C3-5AA4A3C3290F}"/>
    <hyperlink ref="Z351" r:id="rId347" display="https://middeldatabasen.dk/product.asp?productID=72403" xr:uid="{DFF9D8FD-4B50-40CC-B29B-EE82609B95CF}"/>
    <hyperlink ref="Z352" r:id="rId348" display="https://middeldatabasen.dk/product.asp?productID=70151" xr:uid="{36FD0202-23B9-45B5-A351-6F45727E37DB}"/>
    <hyperlink ref="Z353" r:id="rId349" display="https://middeldatabasen.dk/product.asp?productID=72416" xr:uid="{4FF5AB98-865E-4BE2-B821-2DB445E2DB30}"/>
    <hyperlink ref="Z354" r:id="rId350" display="https://middeldatabasen.dk/product.asp?productID=72274" xr:uid="{E69370C7-5BE8-4A8C-A26C-091DF9A4F317}"/>
    <hyperlink ref="Z355" r:id="rId351" display="https://middeldatabasen.dk/product.asp?productID=72464" xr:uid="{0315748D-3689-4530-BE19-D662A1231A3A}"/>
    <hyperlink ref="Z356" r:id="rId352" display="https://middeldatabasen.dk/product.asp?productID=61216" xr:uid="{768B89C9-2E13-4FA1-B6D5-70DCF0BD4617}"/>
    <hyperlink ref="Z357" r:id="rId353" display="https://middeldatabasen.dk/product.asp?productID=61218" xr:uid="{C3483415-B4AA-451F-9749-AA8836995A41}"/>
    <hyperlink ref="Z358" r:id="rId354" display="https://middeldatabasen.dk/product.asp?productID=72299" xr:uid="{1DE9978C-07CD-46BA-9DA0-6AD6345393B0}"/>
    <hyperlink ref="Z359" r:id="rId355" display="https://middeldatabasen.dk/product.asp?productID=80084" xr:uid="{0AE892AA-F6C3-4474-B66C-BAFBC51C3891}"/>
    <hyperlink ref="Z360" r:id="rId356" display="https://middeldatabasen.dk/product.asp?productID=51279" xr:uid="{93E4894B-F3A7-4650-AC99-D7067EE4FA7E}"/>
    <hyperlink ref="Z361" r:id="rId357" display="https://middeldatabasen.dk/product.asp?productID=50466" xr:uid="{E140EFC9-CE8D-497A-A471-4BCA11EF1CE5}"/>
    <hyperlink ref="Z362" r:id="rId358" display="https://middeldatabasen.dk/product.asp?productID=51324" xr:uid="{98C1FB24-E5D8-40C0-AA3E-8AA2AFC6FA8F}"/>
    <hyperlink ref="Z363" r:id="rId359" display="https://middeldatabasen.dk/product.asp?productID=72368" xr:uid="{84DB735E-1901-48A2-B27A-EA82AAECDACC}"/>
    <hyperlink ref="Z364" r:id="rId360" display="https://middeldatabasen.dk/product.asp?productID=51286" xr:uid="{0D97DE48-E676-445E-894E-50F821EFEDAC}"/>
    <hyperlink ref="Z365" r:id="rId361" display="https://middeldatabasen.dk/product.asp?productID=51004" xr:uid="{5D101F5B-CE0D-4535-9D25-5B341EFEE518}"/>
    <hyperlink ref="Z366" r:id="rId362" display="https://middeldatabasen.dk/product.asp?productID=100242" xr:uid="{BD4F7A6B-22BA-4C2D-AEF9-261863CCD1EE}"/>
    <hyperlink ref="Z367" r:id="rId363" display="https://middeldatabasen.dk/product.asp?productID=100246" xr:uid="{3847B4FE-A6C3-4DB1-A495-B96455773D5F}"/>
    <hyperlink ref="Z368" r:id="rId364" display="https://middeldatabasen.dk/product.asp?productID=80091" xr:uid="{DEE61FB6-3BF0-4DD5-852F-A4F83274601A}"/>
    <hyperlink ref="Z369" r:id="rId365" display="https://middeldatabasen.dk/product.asp?productID=51323" xr:uid="{748431B2-893A-402B-AAF5-09FD2AD9B3E7}"/>
    <hyperlink ref="Z370" r:id="rId366" display="https://middeldatabasen.dk/product.asp?productID=51326" xr:uid="{164188B4-F62D-4894-8925-DC1A2B15CCE8}"/>
    <hyperlink ref="Z371" r:id="rId367" display="https://middeldatabasen.dk/product.asp?productID=61215" xr:uid="{EF1A2BE0-66A7-4A27-ADB8-1F8B95419A20}"/>
    <hyperlink ref="Z372" r:id="rId368" display="https://middeldatabasen.dk/product.asp?productID=72290" xr:uid="{4A5872A1-4A7D-47CF-A9BB-2C0298CDD05D}"/>
    <hyperlink ref="Z373" r:id="rId369" display="https://middeldatabasen.dk/product.asp?productID=72347" xr:uid="{BA0D9E7F-60B3-4782-A85B-CB77FB241AC8}"/>
    <hyperlink ref="Z374" r:id="rId370" display="https://middeldatabasen.dk/product.asp?productID=51278" xr:uid="{A0C99540-2DEA-42FB-A7B2-9690D5B8AA6C}"/>
    <hyperlink ref="Z375" r:id="rId371" display="https://middeldatabasen.dk/product.asp?productID=51178" xr:uid="{B71390DC-1D83-4C9D-9340-F279ADDA2FF0}"/>
    <hyperlink ref="Z376" r:id="rId372" display="https://middeldatabasen.dk/product.asp?productID=72283" xr:uid="{3AFA9B89-2484-438F-8858-9C325B757087}"/>
    <hyperlink ref="Z377" r:id="rId373" display="https://middeldatabasen.dk/product.asp?productID=72423" xr:uid="{DC87DB9E-C3EE-46CA-8EF0-BA92A4CA25CD}"/>
    <hyperlink ref="Z378" r:id="rId374" display="https://middeldatabasen.dk/product.asp?productID=100016" xr:uid="{FDA0EA1A-EA7E-4116-BE57-BA5F192F0915}"/>
    <hyperlink ref="Z379" r:id="rId375" display="https://middeldatabasen.dk/product.asp?productID=100017" xr:uid="{615F6C26-B9BC-42C7-BA42-7E144E7DA420}"/>
    <hyperlink ref="Z380" r:id="rId376" display="https://middeldatabasen.dk/product.asp?productID=50998" xr:uid="{7A540C8D-0BC0-480C-AB5E-F869293E9980}"/>
    <hyperlink ref="Z381" r:id="rId377" display="https://middeldatabasen.dk/product.asp?productID=50130" xr:uid="{ECD75A8B-0072-4E4F-BB3D-ACF4A50996F7}"/>
    <hyperlink ref="Z382" r:id="rId378" display="https://middeldatabasen.dk/product.asp?productID=51107" xr:uid="{860BCAFF-D1FE-4594-823A-0E6F8FFA2F2D}"/>
    <hyperlink ref="Z383" r:id="rId379" display="https://middeldatabasen.dk/product.asp?productID=51142" xr:uid="{FCF3333E-3629-4059-BB23-0BF31A69C201}"/>
    <hyperlink ref="Z384" r:id="rId380" display="https://middeldatabasen.dk/product.asp?productID=51211" xr:uid="{58EB4B4C-CF63-4312-80BE-B91522228C69}"/>
    <hyperlink ref="Z385" r:id="rId381" display="https://middeldatabasen.dk/product.asp?productID=51072" xr:uid="{061CF324-81BB-4FE9-8AA2-4794EB3E2F83}"/>
    <hyperlink ref="Z386" r:id="rId382" display="https://middeldatabasen.dk/product.asp?productID=51253" xr:uid="{F81FF308-C49A-4DAB-BFF5-107B1A5DB6CB}"/>
    <hyperlink ref="Z387" r:id="rId383" display="https://middeldatabasen.dk/product.asp?productID=51212" xr:uid="{D6671291-07CF-4E5C-BDE8-B6A80988971D}"/>
    <hyperlink ref="Z388" r:id="rId384" display="https://middeldatabasen.dk/product.asp?productID=50630" xr:uid="{F58CF028-51FF-4F66-A8D3-1A5E54C41AB3}"/>
    <hyperlink ref="Z389" r:id="rId385" display="https://middeldatabasen.dk/product.asp?productID=50776" xr:uid="{616B134A-9394-48FC-853A-C9B09BC5ABF2}"/>
    <hyperlink ref="Z390" r:id="rId386" display="https://middeldatabasen.dk/product.asp?productID=51316" xr:uid="{9DC296CE-6058-46E1-9D8D-BDB666B5E976}"/>
    <hyperlink ref="Z391" r:id="rId387" display="https://middeldatabasen.dk/product.asp?productID=51320" xr:uid="{D24A2908-E08F-4937-B180-0506C76D5F38}"/>
    <hyperlink ref="Z392" r:id="rId388" display="https://middeldatabasen.dk/product.asp?productID=51319" xr:uid="{152A2F44-DBB4-45BF-A4E5-14E3999E66BE}"/>
    <hyperlink ref="Z393" r:id="rId389" display="https://middeldatabasen.dk/product.asp?productID=51318" xr:uid="{1320FBC5-CDBE-4255-B786-775C14524117}"/>
    <hyperlink ref="Z394" r:id="rId390" display="https://middeldatabasen.dk/product.asp?productID=51317" xr:uid="{59F99243-FCF2-49DE-A174-C3F6B7E33124}"/>
    <hyperlink ref="Z395" r:id="rId391" display="https://middeldatabasen.dk/product.asp?productID=50927" xr:uid="{936797DE-BA3E-45A0-ADBA-77997430904D}"/>
    <hyperlink ref="Z396" r:id="rId392" display="https://middeldatabasen.dk/product.asp?productID=72284" xr:uid="{6A38FF01-56F6-436B-BA83-9519CC36D9A4}"/>
    <hyperlink ref="Z397" r:id="rId393" display="https://middeldatabasen.dk/product.asp?productID=51293" xr:uid="{60110B0A-DA87-4F5B-828A-296A2190FCAA}"/>
    <hyperlink ref="Z398" r:id="rId394" display="https://middeldatabasen.dk/product.asp?productID=51299" xr:uid="{C4AFDA17-0355-4FBB-AAAF-07DFD42709E2}"/>
    <hyperlink ref="Z399" r:id="rId395" display="https://middeldatabasen.dk/product.asp?productID=51298" xr:uid="{B0BE7913-8848-4842-9938-8806FFE4820A}"/>
    <hyperlink ref="Z400" r:id="rId396" display="https://middeldatabasen.dk/product.asp?productID=51030" xr:uid="{74830251-C7FA-4971-8A51-09A1A7EDF562}"/>
    <hyperlink ref="Z401" r:id="rId397" display="https://middeldatabasen.dk/product.asp?productID=70127" xr:uid="{FFDD5A37-BD03-4586-AF43-E356CF8D7C52}"/>
    <hyperlink ref="Z402" r:id="rId398" display="https://middeldatabasen.dk/product.asp?productID=100269" xr:uid="{F99B1CF5-5A5E-4F40-814C-2964DF91BF7A}"/>
    <hyperlink ref="Z403" r:id="rId399" display="https://middeldatabasen.dk/product.asp?productID=51192" xr:uid="{34B8DCA9-1360-4714-A4F1-BE76D0FEA048}"/>
    <hyperlink ref="Z404" r:id="rId400" display="https://middeldatabasen.dk/product.asp?productID=51128" xr:uid="{6CC5DB69-9427-4BB0-8475-9DEA67D413AA}"/>
    <hyperlink ref="Z405" r:id="rId401" display="https://middeldatabasen.dk/product.asp?productID=51098" xr:uid="{3E0F541C-5EB4-4736-AA4D-E85E1EE67E70}"/>
    <hyperlink ref="Z406" r:id="rId402" display="https://middeldatabasen.dk/product.asp?productID=72469" xr:uid="{F4EA7789-BECA-462A-B853-C61BBF0688A2}"/>
    <hyperlink ref="Z407" r:id="rId403" display="https://middeldatabasen.dk/product.asp?productID=72179" xr:uid="{E9754346-A2D6-4753-8E6C-ED1A6EE584EC}"/>
    <hyperlink ref="Z408" r:id="rId404" display="https://middeldatabasen.dk/product.asp?productID=61138" xr:uid="{3C1405A7-575A-4B12-AE60-B78B4FC8C2C3}"/>
    <hyperlink ref="Z409" r:id="rId405" display="https://middeldatabasen.dk/product.asp?productID=80095" xr:uid="{47D9C687-7D08-4EFA-89DC-4FC6386ACE7F}"/>
    <hyperlink ref="Z410" r:id="rId406" display="https://middeldatabasen.dk/product.asp?productID=80070" xr:uid="{2C59CB0B-CAEB-495C-91FE-903FEF7A800B}"/>
    <hyperlink ref="Z411" r:id="rId407" display="https://middeldatabasen.dk/product.asp?productID=61208" xr:uid="{79FA980E-C98A-4EE2-810F-13C5C84AD1D6}"/>
    <hyperlink ref="Z412" r:id="rId408" display="https://middeldatabasen.dk/product.asp?productID=80109" xr:uid="{F94EF99C-87C1-4F47-BEA5-394DD73C9829}"/>
    <hyperlink ref="Z413" r:id="rId409" display="https://middeldatabasen.dk/product.asp?productID=61186" xr:uid="{BD8F4D3E-4651-4B73-88F3-21A863152FD0}"/>
    <hyperlink ref="Z414" r:id="rId410" display="https://middeldatabasen.dk/product.asp?productID=80034" xr:uid="{3C7B340B-CA5F-4ACF-9AFE-54B7957CB4D8}"/>
    <hyperlink ref="Z415" r:id="rId411" display="https://middeldatabasen.dk/product.asp?productID=80009" xr:uid="{9AF7DFC7-37B0-41E7-A05C-D2CEF144F2C4}"/>
    <hyperlink ref="Z416" r:id="rId412" display="https://middeldatabasen.dk/product.asp?productID=51222" xr:uid="{C2DCD6C2-4538-4DD5-8BCC-90790DF9F42D}"/>
    <hyperlink ref="Z417" r:id="rId413" display="https://middeldatabasen.dk/product.asp?productID=50765" xr:uid="{C5D00A40-D438-404B-A8CB-5BA7F26C31D6}"/>
    <hyperlink ref="Z418" r:id="rId414" display="https://middeldatabasen.dk/product.asp?productID=51309" xr:uid="{A5FBE620-8506-4FD9-A47C-0D6E56ABF066}"/>
    <hyperlink ref="Z419" r:id="rId415" display="https://middeldatabasen.dk/product.asp?productID=61205" xr:uid="{25B3DC3F-5DDB-4B40-9E98-81C2685711B6}"/>
    <hyperlink ref="Z420" r:id="rId416" display="https://middeldatabasen.dk/product.asp?productID=50947" xr:uid="{3A17727E-5BB2-4F2D-8308-7F7792B28467}"/>
    <hyperlink ref="Z421" r:id="rId417" display="https://middeldatabasen.dk/product.asp?productID=61134" xr:uid="{3BE4E102-6A84-45C7-B6E6-D9A6639AF26E}"/>
    <hyperlink ref="Z422" r:id="rId418" display="https://middeldatabasen.dk/product.asp?productID=61199" xr:uid="{EE435326-928F-4BC0-B6B7-8617DA2EFAC6}"/>
    <hyperlink ref="Z423" r:id="rId419" display="https://middeldatabasen.dk/product.asp?productID=72497" xr:uid="{E993B40C-91F7-4528-ABD8-24B2A50D083D}"/>
    <hyperlink ref="Z424" r:id="rId420" display="https://middeldatabasen.dk/product.asp?productID=72372" xr:uid="{B7725CEA-CA06-46BA-AE86-71A546F7F014}"/>
    <hyperlink ref="Z425" r:id="rId421" display="https://middeldatabasen.dk/product.asp?productID=51185" xr:uid="{C93BF861-EB9E-4A88-BA73-A060737F3C80}"/>
    <hyperlink ref="Z426" r:id="rId422" display="https://middeldatabasen.dk/product.asp?productID=50447" xr:uid="{2233E328-C112-44B8-AAE6-4855B16EE47C}"/>
    <hyperlink ref="Z427" r:id="rId423" display="https://middeldatabasen.dk/product.asp?productID=51189" xr:uid="{92360763-B6FB-4F19-9450-B87AB0B58D99}"/>
    <hyperlink ref="Z428" r:id="rId424" display="https://middeldatabasen.dk/product.asp?productID=72302" xr:uid="{F1D3A5C7-83C3-43AC-950F-B18A63877BFF}"/>
    <hyperlink ref="Z429" r:id="rId425" display="https://middeldatabasen.dk/product.asp?productID=72407" xr:uid="{8EF55789-B662-43BD-90D0-6382F78DA2BC}"/>
    <hyperlink ref="Z430" r:id="rId426" display="https://middeldatabasen.dk/product.asp?productID=100272" xr:uid="{F71F1AA9-D13F-45CA-98B7-E1A9A0F50575}"/>
    <hyperlink ref="Z431" r:id="rId427" display="https://middeldatabasen.dk/product.asp?productID=51061" xr:uid="{F11E00D9-E677-49C1-9DA3-846757DE8B97}"/>
    <hyperlink ref="Z432" r:id="rId428" display="https://middeldatabasen.dk/product.asp?productID=61189" xr:uid="{D3F416E5-671C-4B4E-9FE5-3358777AE821}"/>
    <hyperlink ref="Z433" r:id="rId429" display="https://middeldatabasen.dk/product.asp?productID=61187" xr:uid="{8B367A79-613A-4024-814F-1A4802DE1BA0}"/>
    <hyperlink ref="Z434" r:id="rId430" display="https://middeldatabasen.dk/product.asp?productID=72466" xr:uid="{64D220E7-8A54-4E80-8407-078A1B2B6956}"/>
    <hyperlink ref="Z435" r:id="rId431" display="https://middeldatabasen.dk/product.asp?productID=51198" xr:uid="{ABA71DC9-70E2-43D7-A823-480373642A41}"/>
    <hyperlink ref="Z436" r:id="rId432" display="https://middeldatabasen.dk/product.asp?productID=72436" xr:uid="{D76413A6-D38A-4D84-952F-5761D0D95CE0}"/>
    <hyperlink ref="Z437" r:id="rId433" display="https://middeldatabasen.dk/product.asp?productID=70128" xr:uid="{FDA72624-1CD8-416E-94AD-9DEAA2536ADE}"/>
    <hyperlink ref="Z438" r:id="rId434" display="https://middeldatabasen.dk/product.asp?productID=51269" xr:uid="{82AF27A7-F588-483A-8F22-F27B0694A1A0}"/>
    <hyperlink ref="Z439" r:id="rId435" display="https://middeldatabasen.dk/product.asp?productID=61088" xr:uid="{65518402-6956-4788-B997-3893F8AA04D3}"/>
    <hyperlink ref="Z440" r:id="rId436" display="https://middeldatabasen.dk/product.asp?productID=80010" xr:uid="{B6BDE9F4-CE41-4F4B-B1CC-D6ADAC2BFDC2}"/>
    <hyperlink ref="Z441" r:id="rId437" display="https://middeldatabasen.dk/product.asp?productID=51161" xr:uid="{B34EEE24-0839-408F-B3C2-0711941C9CEF}"/>
    <hyperlink ref="Z442" r:id="rId438" display="https://middeldatabasen.dk/product.asp?productID=51217" xr:uid="{5BC7337E-5D00-416C-B4A3-79BBA9C3DF17}"/>
    <hyperlink ref="Z443" r:id="rId439" display="https://middeldatabasen.dk/product.asp?productID=51100" xr:uid="{B570D3BA-C9F4-4B05-AB64-D1A4FB3730AD}"/>
    <hyperlink ref="Z444" r:id="rId440" display="https://middeldatabasen.dk/product.asp?productID=50866" xr:uid="{30B7714A-FE93-4027-9538-29464BB07E05}"/>
    <hyperlink ref="Z445" r:id="rId441" display="https://middeldatabasen.dk/product.asp?productID=51297" xr:uid="{C6DBA9FB-0CC5-499E-BE27-1E524A5C5AF4}"/>
    <hyperlink ref="Z446" r:id="rId442" display="https://middeldatabasen.dk/product.asp?productID=72260" xr:uid="{B5F7AE0E-5D0B-43B7-88EF-EFD354254A59}"/>
    <hyperlink ref="Z447" r:id="rId443" display="https://middeldatabasen.dk/product.asp?productID=50430" xr:uid="{DD9B3E82-E888-4821-8755-BF1BD8D6F20A}"/>
    <hyperlink ref="Z448" r:id="rId444" display="https://middeldatabasen.dk/product.asp?productID=80026" xr:uid="{DED10228-2073-47CE-A2F5-C42544FF9FFA}"/>
    <hyperlink ref="Z449" r:id="rId445" display="https://middeldatabasen.dk/product.asp?productID=110007" xr:uid="{5FB8FC19-5AD5-474D-8AD6-497A84A4D749}"/>
    <hyperlink ref="Z450" r:id="rId446" display="https://middeldatabasen.dk/product.asp?productID=110008" xr:uid="{AF4B0BE5-80C6-4670-8C0E-E2AD96660894}"/>
    <hyperlink ref="Z451" r:id="rId447" display="https://middeldatabasen.dk/product.asp?productID=110009" xr:uid="{3017F52A-22C8-4855-A65A-EF4FAD8B32CC}"/>
    <hyperlink ref="Z452" r:id="rId448" display="https://middeldatabasen.dk/product.asp?productID=72429" xr:uid="{475F39B9-6F4D-438D-AB83-51E98D89B588}"/>
    <hyperlink ref="Z453" r:id="rId449" display="https://middeldatabasen.dk/product.asp?productID=80107" xr:uid="{E7628A67-1343-4CE6-A94A-54ACCA7975BD}"/>
    <hyperlink ref="Z454" r:id="rId450" display="https://middeldatabasen.dk/product.asp?productID=51255" xr:uid="{CBE0BA3F-9533-4F66-B005-8A89E8C96B43}"/>
    <hyperlink ref="Z455" r:id="rId451" display="https://middeldatabasen.dk/product.asp?productID=51276" xr:uid="{40675161-F54C-415A-9507-7F959E91B461}"/>
    <hyperlink ref="Z456" r:id="rId452" display="https://middeldatabasen.dk/product.asp?productID=80110" xr:uid="{38B249EC-260F-4939-96A6-FEC590AFBD88}"/>
    <hyperlink ref="Z457" r:id="rId453" display="https://middeldatabasen.dk/product.asp?productID=51234" xr:uid="{D08E35D6-29C5-4F3A-964D-35413CC184EE}"/>
    <hyperlink ref="Z458" r:id="rId454" display="https://middeldatabasen.dk/product.asp?productID=51284" xr:uid="{7261AC13-DAF6-417A-8733-EAE11DCF5C95}"/>
    <hyperlink ref="Z459" r:id="rId455" display="https://middeldatabasen.dk/product.asp?productID=61179" xr:uid="{DCB4BC88-6E06-415C-A236-391B3B846FB7}"/>
    <hyperlink ref="Z460" r:id="rId456" display="https://middeldatabasen.dk/product.asp?productID=61178" xr:uid="{0F6774B3-E497-4620-B5A6-8E6D373403C8}"/>
    <hyperlink ref="Z461" r:id="rId457" display="https://middeldatabasen.dk/product.asp?productID=72489" xr:uid="{4FE7AAFF-F800-47C0-AAAD-67169A1A1331}"/>
    <hyperlink ref="Z462" r:id="rId458" display="https://middeldatabasen.dk/product.asp?productID=50307" xr:uid="{6D943578-CE68-4AA0-AAF4-CC12A136FB78}"/>
    <hyperlink ref="Z463" r:id="rId459" display="https://middeldatabasen.dk/product.asp?productID=51109" xr:uid="{CA695867-C365-4862-B098-7999FFA94734}"/>
    <hyperlink ref="Z464" r:id="rId460" display="https://middeldatabasen.dk/product.asp?productID=51110" xr:uid="{7E998BDA-EDBB-45B8-95CD-72BEAA6E467B}"/>
    <hyperlink ref="Z465" r:id="rId461" display="https://middeldatabasen.dk/product.asp?productID=50871" xr:uid="{20DF8241-F178-4D3A-BB70-083ACA609A05}"/>
    <hyperlink ref="Z466" r:id="rId462" display="https://middeldatabasen.dk/product.asp?productID=50909" xr:uid="{805B3D41-E767-429D-B1E8-C058D697F51E}"/>
    <hyperlink ref="Z467" r:id="rId463" display="https://middeldatabasen.dk/product.asp?productID=50921" xr:uid="{7114AE87-18A2-453F-8FDF-BF4887EBFA94}"/>
    <hyperlink ref="Z468" r:id="rId464" display="https://middeldatabasen.dk/product.asp?productID=130001" xr:uid="{2884ECEA-CC30-4635-9FD5-327B21698D68}"/>
    <hyperlink ref="Z469" r:id="rId465" display="https://middeldatabasen.dk/product.asp?productID=72388" xr:uid="{D00FC702-35F7-477C-8A77-A690E16FCE9E}"/>
    <hyperlink ref="Z470" r:id="rId466" display="https://middeldatabasen.dk/product.asp?productID=72330" xr:uid="{A2B6C60A-BFFF-45A6-8E4B-FC8F43B22EB1}"/>
    <hyperlink ref="Z471" r:id="rId467" display="https://middeldatabasen.dk/product.asp?productID=72426" xr:uid="{F1A5014F-9787-464F-A506-944497928967}"/>
    <hyperlink ref="Z472" r:id="rId468" display="https://middeldatabasen.dk/product.asp?productID=61062" xr:uid="{CA9DE68B-45E9-4DE7-8B0C-404022ADBB01}"/>
    <hyperlink ref="Z473" r:id="rId469" display="https://middeldatabasen.dk/product.asp?productID=72370" xr:uid="{49161C0B-E7D0-40B0-98F7-1F6CE41BDC77}"/>
    <hyperlink ref="Z474" r:id="rId470" display="https://middeldatabasen.dk/product.asp?productID=72465" xr:uid="{58A04A48-4F82-4105-B770-45BF0D74E40B}"/>
    <hyperlink ref="Z475" r:id="rId471" display="https://middeldatabasen.dk/product.asp?productID=72410" xr:uid="{0A4D09FB-F22D-4269-AC41-C9D6615FA4C3}"/>
    <hyperlink ref="Z476" r:id="rId472" display="https://middeldatabasen.dk/product.asp?productID=80088" xr:uid="{42F48F73-8DD2-45A6-B5C3-4B55AE414CE6}"/>
    <hyperlink ref="Z477" r:id="rId473" display="https://middeldatabasen.dk/product.asp?productID=50996" xr:uid="{4CEE3BE5-A159-49D7-A482-E834756E3F62}"/>
    <hyperlink ref="Z478" r:id="rId474" display="https://middeldatabasen.dk/product.asp?productID=72472" xr:uid="{5C0F61EF-50BB-4FA5-98D0-ADC27E6840C2}"/>
    <hyperlink ref="Z479" r:id="rId475" display="https://middeldatabasen.dk/product.asp?productID=51272" xr:uid="{DCE0317F-E08C-43D8-AC72-0C6F8A8FB66F}"/>
    <hyperlink ref="Z480" r:id="rId476" display="https://middeldatabasen.dk/product.asp?productID=72392" xr:uid="{B03272E8-B596-4AEE-9434-6AC0A366147B}"/>
    <hyperlink ref="Z481" r:id="rId477" display="https://middeldatabasen.dk/product.asp?productID=51180" xr:uid="{DA659ABA-EC79-429F-BC0C-A6D0CF33E475}"/>
    <hyperlink ref="BG8" r:id="rId478" display="https://www.osti.gov/servlets/purl/1797915" xr:uid="{3687FD3A-6CB4-4C15-8078-2EADABE3D9EA}"/>
    <hyperlink ref="BG9" r:id="rId479" display="Plastforbrug-i-landbrug-og-gartneri-2019-10-24.pdf" xr:uid="{CBB74CE5-39BE-46C8-9890-B209300E799C}"/>
  </hyperlinks>
  <pageMargins left="0.7" right="0.7" top="0.75" bottom="0.75" header="0.3" footer="0.3"/>
  <pageSetup paperSize="9" orientation="portrait" r:id="rId48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CO2 ækv</vt:lpstr>
      <vt:lpstr>Beregninger</vt:lpstr>
    </vt:vector>
  </TitlesOfParts>
  <Company>SEGES Innovation - Planter &amp; Miljø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Benita Hyldgaard</dc:creator>
  <cp:lastModifiedBy>Mona Knudsen</cp:lastModifiedBy>
  <cp:lastPrinted>2022-12-01T09:38:25Z</cp:lastPrinted>
  <dcterms:created xsi:type="dcterms:W3CDTF">2022-06-23T06:32:20Z</dcterms:created>
  <dcterms:modified xsi:type="dcterms:W3CDTF">2022-12-01T09:47:40Z</dcterms:modified>
</cp:coreProperties>
</file>